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10" tabRatio="801" firstSheet="9" activeTab="9"/>
  </bookViews>
  <sheets>
    <sheet name="Jury" sheetId="1" state="hidden" r:id="rId1"/>
    <sheet name="EA-F" sheetId="2" state="hidden" r:id="rId2"/>
    <sheet name="EA-M" sheetId="3" state="hidden" r:id="rId3"/>
    <sheet name="PO-F" sheetId="4" state="hidden" r:id="rId4"/>
    <sheet name="PO-M" sheetId="5" state="hidden" r:id="rId5"/>
    <sheet name="EX AEQUO " sheetId="6" state="hidden" r:id="rId6"/>
    <sheet name="COTES" sheetId="7" state="hidden" r:id="rId7"/>
    <sheet name="Meilleures Perf." sheetId="8" state="hidden" r:id="rId8"/>
    <sheet name="STAT" sheetId="9" state="hidden" r:id="rId9"/>
    <sheet name="EAF class" sheetId="10" r:id="rId10"/>
    <sheet name="EAM class" sheetId="11" r:id="rId11"/>
    <sheet name="POF Class" sheetId="12" r:id="rId12"/>
    <sheet name="POM Class" sheetId="13" r:id="rId13"/>
    <sheet name="Feuil1" sheetId="14" state="hidden" r:id="rId14"/>
  </sheets>
  <definedNames>
    <definedName name="CERC" localSheetId="9">'COTES'!#REF!</definedName>
    <definedName name="CERC" localSheetId="10">'COTES'!#REF!</definedName>
    <definedName name="CERC" localSheetId="11">'COTES'!#REF!</definedName>
    <definedName name="CERC" localSheetId="12">'COTES'!#REF!</definedName>
    <definedName name="CERC">'COTES'!#REF!</definedName>
    <definedName name="dis" localSheetId="9">'COTES'!#REF!</definedName>
    <definedName name="dis" localSheetId="10">'COTES'!#REF!</definedName>
    <definedName name="dis" localSheetId="11">'COTES'!#REF!</definedName>
    <definedName name="dis" localSheetId="12">'COTES'!#REF!</definedName>
    <definedName name="dis">'COTES'!#REF!</definedName>
    <definedName name="DIST" localSheetId="6">'COTES'!#REF!</definedName>
    <definedName name="HAIES">'COTES'!$F$10:$G$54</definedName>
    <definedName name="HAIES40" localSheetId="9">'COTES'!#REF!</definedName>
    <definedName name="HAIES40" localSheetId="10">'COTES'!#REF!</definedName>
    <definedName name="HAIES40" localSheetId="11">'COTES'!#REF!</definedName>
    <definedName name="HAIES40" localSheetId="12">'COTES'!#REF!</definedName>
    <definedName name="HAIES40">'COTES'!#REF!</definedName>
    <definedName name="HAIES50">'COTES'!$F$10:$G$29</definedName>
    <definedName name="HAIESPOF">'COTES'!$Q$10:$R$54</definedName>
    <definedName name="HAUT">'COTES'!$H$10:$I$54</definedName>
    <definedName name="HAUTPOF">'COTES'!$S$10:$T$54</definedName>
    <definedName name="ht" localSheetId="6">'COTES'!$H$10:$I$29</definedName>
    <definedName name="_xlnm.Print_Titles" localSheetId="3">'PO-F'!$1:$9</definedName>
    <definedName name="_xlnm.Print_Titles" localSheetId="11">'POF Class'!$1:$9</definedName>
    <definedName name="_xlnm.Print_Titles" localSheetId="4">'PO-M'!$1:$9</definedName>
    <definedName name="_xlnm.Print_Titles" localSheetId="12">'POM Class'!$1:$9</definedName>
    <definedName name="lg" localSheetId="9">'COTES'!#REF!</definedName>
    <definedName name="lg" localSheetId="10">'COTES'!#REF!</definedName>
    <definedName name="lg" localSheetId="11">'COTES'!#REF!</definedName>
    <definedName name="lg" localSheetId="12">'COTES'!#REF!</definedName>
    <definedName name="lg">'COTES'!#REF!</definedName>
    <definedName name="LONG" localSheetId="6">'COTES'!#REF!</definedName>
    <definedName name="MB">'COTES'!$L$10:$M$54</definedName>
    <definedName name="MBPOF">'COTES'!$W$10:$X$54</definedName>
    <definedName name="pds" localSheetId="9">'COTES'!#REF!</definedName>
    <definedName name="pds" localSheetId="10">'COTES'!#REF!</definedName>
    <definedName name="pds" localSheetId="11">'COTES'!#REF!</definedName>
    <definedName name="pds" localSheetId="12">'COTES'!#REF!</definedName>
    <definedName name="pds">'COTES'!#REF!</definedName>
    <definedName name="PENT">'COTES'!$J$10:$K$54</definedName>
    <definedName name="PENTPOF">'COTES'!$U$10:$V$54</definedName>
    <definedName name="POIDS" localSheetId="6">'COTES'!#REF!</definedName>
    <definedName name="TRIPLE" localSheetId="6">'COTES'!$J$10:$K$29</definedName>
    <definedName name="VIT">'COTES'!$D$10:$E$54</definedName>
    <definedName name="VITPOF">'COTES'!$O$10:$P$54</definedName>
    <definedName name="VORT">'COTES'!$L$10:$M$29</definedName>
    <definedName name="_xlnm.Print_Area" localSheetId="6">'COTES'!$O$5:$X$54</definedName>
    <definedName name="_xlnm.Print_Area" localSheetId="1">'EA-F'!$A$11:$D$53</definedName>
    <definedName name="_xlnm.Print_Area" localSheetId="9">'EAF class'!$A$10:$D$48</definedName>
    <definedName name="_xlnm.Print_Area" localSheetId="2">'EA-M'!$A$11:$D$60</definedName>
    <definedName name="_xlnm.Print_Area" localSheetId="10">'EAM class'!$A$10:$D$55</definedName>
    <definedName name="_xlnm.Print_Area" localSheetId="5">'EX AEQUO '!$A$1:$G$21</definedName>
    <definedName name="_xlnm.Print_Area" localSheetId="0">'Jury'!$A$1:$H$27</definedName>
    <definedName name="_xlnm.Print_Area" localSheetId="3">'PO-F'!$A$1:$Q$9</definedName>
    <definedName name="_xlnm.Print_Area" localSheetId="11">'POF Class'!$A$1:$Q$9</definedName>
    <definedName name="_xlnm.Print_Area" localSheetId="4">'PO-M'!$A$1:$Q$23</definedName>
    <definedName name="_xlnm.Print_Area" localSheetId="12">'POM Class'!$A$1:$Q$20</definedName>
  </definedNames>
  <calcPr fullCalcOnLoad="1"/>
</workbook>
</file>

<file path=xl/sharedStrings.xml><?xml version="1.0" encoding="utf-8"?>
<sst xmlns="http://schemas.openxmlformats.org/spreadsheetml/2006/main" count="4778" uniqueCount="702">
  <si>
    <t>CHALLENGE SENARTAIS</t>
  </si>
  <si>
    <t>En cas d'égalité dans une catégorie</t>
  </si>
  <si>
    <t>(uniquement pour les podiums)</t>
  </si>
  <si>
    <t>les concurrents seront ainsi départagés</t>
  </si>
  <si>
    <t>TRIATHLON</t>
  </si>
  <si>
    <t>1°</t>
  </si>
  <si>
    <t>2° - si l'ex aequo subsiste</t>
  </si>
  <si>
    <t xml:space="preserve">ils sont déclarés </t>
  </si>
  <si>
    <t>ex aequo</t>
  </si>
  <si>
    <t>au meilleur total</t>
  </si>
  <si>
    <t>sur 3 épreuves</t>
  </si>
  <si>
    <t>Prénoms</t>
  </si>
  <si>
    <t>Clubs</t>
  </si>
  <si>
    <t>Licences</t>
  </si>
  <si>
    <t>30 M</t>
  </si>
  <si>
    <t>Pts</t>
  </si>
  <si>
    <t>30 H</t>
  </si>
  <si>
    <t>Haut.</t>
  </si>
  <si>
    <t>Penta</t>
  </si>
  <si>
    <t>Médec</t>
  </si>
  <si>
    <t>TOT</t>
  </si>
  <si>
    <t>cat</t>
  </si>
  <si>
    <t>Directeur de réunion</t>
  </si>
  <si>
    <t>Secrétariat</t>
  </si>
  <si>
    <t>Starter</t>
  </si>
  <si>
    <t>Juges arrivée</t>
  </si>
  <si>
    <t>FEMININES</t>
  </si>
  <si>
    <t>MASCULINS</t>
  </si>
  <si>
    <t>EAF</t>
  </si>
  <si>
    <t>Palmarès</t>
  </si>
  <si>
    <t>par catégories</t>
  </si>
  <si>
    <t>POUSSINS</t>
  </si>
  <si>
    <t>VITESSE</t>
  </si>
  <si>
    <t>HAIES</t>
  </si>
  <si>
    <t>POUSSINES</t>
  </si>
  <si>
    <t>ECOLE ATHLE</t>
  </si>
  <si>
    <t>COURSES</t>
  </si>
  <si>
    <t>CONCOURS</t>
  </si>
  <si>
    <t>haut</t>
  </si>
  <si>
    <t>penta</t>
  </si>
  <si>
    <t>vit
30</t>
  </si>
  <si>
    <t>pts</t>
  </si>
  <si>
    <t>haies
30</t>
  </si>
  <si>
    <t>médec.
ball</t>
  </si>
  <si>
    <t>vortex</t>
  </si>
  <si>
    <t>Pentabond 1</t>
  </si>
  <si>
    <t>Pentabond 2</t>
  </si>
  <si>
    <t>HAUTEUR</t>
  </si>
  <si>
    <t>PENTABOND</t>
  </si>
  <si>
    <t>MEDECINE BALL</t>
  </si>
  <si>
    <t>EAM</t>
  </si>
  <si>
    <t>POF</t>
  </si>
  <si>
    <t>POM</t>
  </si>
  <si>
    <t>TABLES LOGICA POM - septembre 2011</t>
  </si>
  <si>
    <t>TABLES LOGICA POF - septembre 2011</t>
  </si>
  <si>
    <t>EVEIL ATHLE</t>
  </si>
  <si>
    <t>FEMININS</t>
  </si>
  <si>
    <t>class</t>
  </si>
  <si>
    <t xml:space="preserve">POUSSINES </t>
  </si>
  <si>
    <t xml:space="preserve">POUSSINS </t>
  </si>
  <si>
    <t>Noms</t>
  </si>
  <si>
    <t>Les ex aequo ne sont pas départagés</t>
  </si>
  <si>
    <t>Buvette</t>
  </si>
  <si>
    <t>Hauteur</t>
  </si>
  <si>
    <t>Aide starter</t>
  </si>
  <si>
    <t>Chronomètreurs</t>
  </si>
  <si>
    <t xml:space="preserve"> </t>
  </si>
  <si>
    <t>Médecine-Ball 1</t>
  </si>
  <si>
    <t>Pentabond 3</t>
  </si>
  <si>
    <t>Médecine-Ball 2</t>
  </si>
  <si>
    <t>Médecine-Ball 3</t>
  </si>
  <si>
    <t>INSCRITS</t>
  </si>
  <si>
    <t>EA F</t>
  </si>
  <si>
    <t>EA G</t>
  </si>
  <si>
    <t>PO F</t>
  </si>
  <si>
    <t>PO G</t>
  </si>
  <si>
    <t>TOTAL</t>
  </si>
  <si>
    <t>F.S.A.C</t>
  </si>
  <si>
    <t>PRESENTS</t>
  </si>
  <si>
    <t>EPREUVES</t>
  </si>
  <si>
    <t>vitesse</t>
  </si>
  <si>
    <t>haies</t>
  </si>
  <si>
    <t>hauteur</t>
  </si>
  <si>
    <t>pentabond</t>
  </si>
  <si>
    <t>médecine ball</t>
  </si>
  <si>
    <t>S.C.B</t>
  </si>
  <si>
    <t>A.S.F.T</t>
  </si>
  <si>
    <t>C.A.C.V</t>
  </si>
  <si>
    <t>M.C.A</t>
  </si>
  <si>
    <t>JURY</t>
  </si>
  <si>
    <t>A.S.P.S.A</t>
  </si>
  <si>
    <t>CLASSEMENT COURSES CONCOURS</t>
  </si>
  <si>
    <t>PODIUMS - EX AEQUO</t>
  </si>
  <si>
    <t>CLASSEMENT TRIATHLON</t>
  </si>
  <si>
    <t>*</t>
  </si>
  <si>
    <t>O.P.E.M</t>
  </si>
  <si>
    <t>DANIEL DAO</t>
  </si>
  <si>
    <t>STEPHANE GOURDON</t>
  </si>
  <si>
    <t>A.S.N</t>
  </si>
  <si>
    <t>JEAN-LUC SALIES</t>
  </si>
  <si>
    <t>organisé par S.S.A.</t>
  </si>
  <si>
    <t>Organisé par S.S.A.</t>
  </si>
  <si>
    <t>SSA</t>
  </si>
  <si>
    <t>ALINE CARPENTIER</t>
  </si>
  <si>
    <t>Samedi 03 décembre 2016</t>
  </si>
  <si>
    <t>CLASSEMENTS</t>
  </si>
  <si>
    <t>Copier Valeurs sans lien colonne P</t>
  </si>
  <si>
    <t>ALEXIS</t>
  </si>
  <si>
    <t>ZAKI</t>
  </si>
  <si>
    <t>DORIVAL</t>
  </si>
  <si>
    <t>DUSSIEL BURAND</t>
  </si>
  <si>
    <t>FULMART</t>
  </si>
  <si>
    <t>ROCHE</t>
  </si>
  <si>
    <t>HODINOT</t>
  </si>
  <si>
    <t>MAHLER</t>
  </si>
  <si>
    <t>PRADES</t>
  </si>
  <si>
    <t>MORENO LE GUENNE</t>
  </si>
  <si>
    <t>QUENUM</t>
  </si>
  <si>
    <t>VIVIES</t>
  </si>
  <si>
    <t>GOURDON</t>
  </si>
  <si>
    <t>ARJONA</t>
  </si>
  <si>
    <t>DUFEUTRELLE</t>
  </si>
  <si>
    <t>ABSENTS</t>
  </si>
  <si>
    <t>ABDOU</t>
  </si>
  <si>
    <t>MOUHYNA</t>
  </si>
  <si>
    <t>AGATHE</t>
  </si>
  <si>
    <t>DIANE</t>
  </si>
  <si>
    <t>ANGELAUD</t>
  </si>
  <si>
    <t>AMBRE</t>
  </si>
  <si>
    <t>LANA</t>
  </si>
  <si>
    <t>BARKI</t>
  </si>
  <si>
    <t>JADE</t>
  </si>
  <si>
    <t>BUSUIOC</t>
  </si>
  <si>
    <t>TINA</t>
  </si>
  <si>
    <t>CAMARA-DESTER</t>
  </si>
  <si>
    <t>DJENABA</t>
  </si>
  <si>
    <t>CANNEPASSE-RIFFARD</t>
  </si>
  <si>
    <t>ENOA</t>
  </si>
  <si>
    <t>DELOUMEAUX</t>
  </si>
  <si>
    <t>DELVA</t>
  </si>
  <si>
    <t>MAEVE</t>
  </si>
  <si>
    <t>HERALDE</t>
  </si>
  <si>
    <t>DUFEUTRELLE-BEN-HAMDA</t>
  </si>
  <si>
    <t>FANNY</t>
  </si>
  <si>
    <t>MELISSA</t>
  </si>
  <si>
    <t>DUPUIS</t>
  </si>
  <si>
    <t>MELYNE</t>
  </si>
  <si>
    <t>ATHAIA</t>
  </si>
  <si>
    <t>MARION</t>
  </si>
  <si>
    <t>GAZAWANZA</t>
  </si>
  <si>
    <t>KETSYA</t>
  </si>
  <si>
    <t>DUNE</t>
  </si>
  <si>
    <t>GRIVALLIERS</t>
  </si>
  <si>
    <t>NOEMIE</t>
  </si>
  <si>
    <t>HERBST</t>
  </si>
  <si>
    <t>MANON</t>
  </si>
  <si>
    <t>JONET-MASSON</t>
  </si>
  <si>
    <t>PALOMA</t>
  </si>
  <si>
    <t>KONE</t>
  </si>
  <si>
    <t>FATOUMATA</t>
  </si>
  <si>
    <t>LAGHA</t>
  </si>
  <si>
    <t>ALIYA</t>
  </si>
  <si>
    <t>LOHY-ITOUNGOU</t>
  </si>
  <si>
    <t>CAMILLE-EILEEN</t>
  </si>
  <si>
    <t>NIGNON</t>
  </si>
  <si>
    <t>LENA-AOUA</t>
  </si>
  <si>
    <t>OMOSSOLO</t>
  </si>
  <si>
    <t>SHANNA</t>
  </si>
  <si>
    <t>PELESTIN</t>
  </si>
  <si>
    <t>SYNTHAELLE</t>
  </si>
  <si>
    <t>ELISA</t>
  </si>
  <si>
    <t>INAYA</t>
  </si>
  <si>
    <t>AOUAD</t>
  </si>
  <si>
    <t>YOUNES</t>
  </si>
  <si>
    <t>BADEN</t>
  </si>
  <si>
    <t>AYYOUB</t>
  </si>
  <si>
    <t>CHARVILLAT</t>
  </si>
  <si>
    <t>RAPHAEL</t>
  </si>
  <si>
    <t>COMTE</t>
  </si>
  <si>
    <t>MATHIEU</t>
  </si>
  <si>
    <t>DEGNY</t>
  </si>
  <si>
    <t>KEONY</t>
  </si>
  <si>
    <t>ESSERTEL</t>
  </si>
  <si>
    <t>LOAN</t>
  </si>
  <si>
    <t>FLORETTE</t>
  </si>
  <si>
    <t>THEO</t>
  </si>
  <si>
    <t>GIBERT</t>
  </si>
  <si>
    <t>TILOUAN</t>
  </si>
  <si>
    <t>GRONTI</t>
  </si>
  <si>
    <t>GIOVANNI</t>
  </si>
  <si>
    <t>PAUL</t>
  </si>
  <si>
    <t>LE-PORS-QUERE</t>
  </si>
  <si>
    <t>ELOUAN</t>
  </si>
  <si>
    <t>LERY</t>
  </si>
  <si>
    <t>CELIAN</t>
  </si>
  <si>
    <t>MARTIN</t>
  </si>
  <si>
    <t>CLEMENT</t>
  </si>
  <si>
    <t>MATHIAUD</t>
  </si>
  <si>
    <t>MAEL</t>
  </si>
  <si>
    <t>MELAMPE</t>
  </si>
  <si>
    <t>MATTEO</t>
  </si>
  <si>
    <t>DORIAN</t>
  </si>
  <si>
    <t>NDOMANDJI</t>
  </si>
  <si>
    <t>JOHAN</t>
  </si>
  <si>
    <t>NGUERRET</t>
  </si>
  <si>
    <t>NGBOGBO</t>
  </si>
  <si>
    <t>MAE</t>
  </si>
  <si>
    <t>MAYRON</t>
  </si>
  <si>
    <t>RAQUIL</t>
  </si>
  <si>
    <t>LAURYS</t>
  </si>
  <si>
    <t>REZOUG</t>
  </si>
  <si>
    <t>MEDHI</t>
  </si>
  <si>
    <t>RUSCADE</t>
  </si>
  <si>
    <t>LOHANN</t>
  </si>
  <si>
    <t>SIDJE</t>
  </si>
  <si>
    <t>TIMEO</t>
  </si>
  <si>
    <t>TCHA</t>
  </si>
  <si>
    <t>LOIC</t>
  </si>
  <si>
    <t>TRANCHET</t>
  </si>
  <si>
    <t>MATHEO</t>
  </si>
  <si>
    <t>JOACHIM</t>
  </si>
  <si>
    <t>ZERROUAL</t>
  </si>
  <si>
    <t>ZAKARIYA</t>
  </si>
  <si>
    <t>Samedi 08 décembre 2018</t>
  </si>
  <si>
    <t>16ème CHALLENGE SENARTAIS</t>
  </si>
  <si>
    <t>CAMILLE</t>
  </si>
  <si>
    <t>ASSIA</t>
  </si>
  <si>
    <t>CHLOE</t>
  </si>
  <si>
    <t>LUCAS</t>
  </si>
  <si>
    <t>MATHIS</t>
  </si>
  <si>
    <t>THOMAS</t>
  </si>
  <si>
    <t>ASSELIN</t>
  </si>
  <si>
    <t>LISA</t>
  </si>
  <si>
    <t>LE BOURLOUT</t>
  </si>
  <si>
    <t>LYA</t>
  </si>
  <si>
    <t>SABOT</t>
  </si>
  <si>
    <t>AMELIE</t>
  </si>
  <si>
    <t>ASN</t>
  </si>
  <si>
    <t>AIT MOUSSA</t>
  </si>
  <si>
    <t>AYLAN</t>
  </si>
  <si>
    <t>BOUVART</t>
  </si>
  <si>
    <t>CHAUVEAU</t>
  </si>
  <si>
    <t>COUTURON</t>
  </si>
  <si>
    <t>NOLAN</t>
  </si>
  <si>
    <t>HAMSIOU</t>
  </si>
  <si>
    <t>ILIES</t>
  </si>
  <si>
    <t>KHENNOUCI</t>
  </si>
  <si>
    <t>ABDEL KADER</t>
  </si>
  <si>
    <t>LAPRO-PLACIDE</t>
  </si>
  <si>
    <t>GWEN</t>
  </si>
  <si>
    <t>NIAT</t>
  </si>
  <si>
    <t>RAYAN</t>
  </si>
  <si>
    <t>PETNKEU TCHAMBIA</t>
  </si>
  <si>
    <t>KEMI-SAMO</t>
  </si>
  <si>
    <t>LOUIS</t>
  </si>
  <si>
    <t>BALANGER</t>
  </si>
  <si>
    <t>CHARLOTTE</t>
  </si>
  <si>
    <t>BOULADE</t>
  </si>
  <si>
    <t>LOUISE</t>
  </si>
  <si>
    <t>BOULARAS</t>
  </si>
  <si>
    <t>JHANA</t>
  </si>
  <si>
    <t>BOZOR</t>
  </si>
  <si>
    <t>TESS</t>
  </si>
  <si>
    <t>DESMEDT</t>
  </si>
  <si>
    <t>COLINE</t>
  </si>
  <si>
    <t>HEFAD</t>
  </si>
  <si>
    <t>MAELLE</t>
  </si>
  <si>
    <t>MOREAU</t>
  </si>
  <si>
    <t>NICOLAS</t>
  </si>
  <si>
    <t>OLLIVIER</t>
  </si>
  <si>
    <t>LEANA</t>
  </si>
  <si>
    <t>RODI</t>
  </si>
  <si>
    <t>PAOLA</t>
  </si>
  <si>
    <t>VENTUZELO</t>
  </si>
  <si>
    <t>SOLEDAD</t>
  </si>
  <si>
    <t>VERMILLET</t>
  </si>
  <si>
    <t>LUNA</t>
  </si>
  <si>
    <t>CACV</t>
  </si>
  <si>
    <t>AFOUF</t>
  </si>
  <si>
    <t>ADAM</t>
  </si>
  <si>
    <t>ANCELY</t>
  </si>
  <si>
    <t>ARAUJO</t>
  </si>
  <si>
    <t>RAFAEL</t>
  </si>
  <si>
    <t>BOURKADI</t>
  </si>
  <si>
    <t>ISSAM</t>
  </si>
  <si>
    <t>CHOKRI</t>
  </si>
  <si>
    <t>WAEL</t>
  </si>
  <si>
    <t>CRETY</t>
  </si>
  <si>
    <t>CUEFF</t>
  </si>
  <si>
    <t>ILAN</t>
  </si>
  <si>
    <t>DERACHE</t>
  </si>
  <si>
    <t>MAHE</t>
  </si>
  <si>
    <t>ESSAID</t>
  </si>
  <si>
    <t>AMIR</t>
  </si>
  <si>
    <t>FONTENOY-GONIER</t>
  </si>
  <si>
    <t>NAEL</t>
  </si>
  <si>
    <t>FOURGOUS</t>
  </si>
  <si>
    <t>GOURSAUD</t>
  </si>
  <si>
    <t>GABRIEL</t>
  </si>
  <si>
    <t>HURTIS</t>
  </si>
  <si>
    <t>LAUNAY</t>
  </si>
  <si>
    <t>MAXENCE</t>
  </si>
  <si>
    <t>MICHEE</t>
  </si>
  <si>
    <t>TAYRONN</t>
  </si>
  <si>
    <t>MOSZYK</t>
  </si>
  <si>
    <t>MATHIAS</t>
  </si>
  <si>
    <t>PARIZOT-LAISNE</t>
  </si>
  <si>
    <t>PATELOUP</t>
  </si>
  <si>
    <t>NOHA</t>
  </si>
  <si>
    <t>PAYET</t>
  </si>
  <si>
    <t>ALEXY</t>
  </si>
  <si>
    <t>PELLISSIER</t>
  </si>
  <si>
    <t>SACHA</t>
  </si>
  <si>
    <t>ANNA</t>
  </si>
  <si>
    <t>CLEMENCE</t>
  </si>
  <si>
    <t>LEO</t>
  </si>
  <si>
    <t>EVAN</t>
  </si>
  <si>
    <t>MCA</t>
  </si>
  <si>
    <t>PA77</t>
  </si>
  <si>
    <t>LIAM</t>
  </si>
  <si>
    <t>ETHAN</t>
  </si>
  <si>
    <t>DOHM</t>
  </si>
  <si>
    <t>AMRAR</t>
  </si>
  <si>
    <t>INES</t>
  </si>
  <si>
    <t>LEPOIL</t>
  </si>
  <si>
    <t>MUBIALA</t>
  </si>
  <si>
    <t>PESTEL</t>
  </si>
  <si>
    <t>MADI</t>
  </si>
  <si>
    <t>ANDOLO DINGOME</t>
  </si>
  <si>
    <t>JOSHUA-KILLIAN</t>
  </si>
  <si>
    <t>BON-DJEMAH</t>
  </si>
  <si>
    <t>OUWEYS</t>
  </si>
  <si>
    <t>DEMARE</t>
  </si>
  <si>
    <t>DESLONG</t>
  </si>
  <si>
    <t>GAETAN</t>
  </si>
  <si>
    <t>EL AMNAOUI</t>
  </si>
  <si>
    <t>GUITARD</t>
  </si>
  <si>
    <t>KERNOA JAMBERT</t>
  </si>
  <si>
    <t>JULES</t>
  </si>
  <si>
    <t>ADIL</t>
  </si>
  <si>
    <t>MOUTTAQUI</t>
  </si>
  <si>
    <t>LOUEN</t>
  </si>
  <si>
    <t>PITOU</t>
  </si>
  <si>
    <t>LEONEL</t>
  </si>
  <si>
    <t>SHAIB</t>
  </si>
  <si>
    <t>ADAME</t>
  </si>
  <si>
    <t>TOMADA</t>
  </si>
  <si>
    <t>DANNY</t>
  </si>
  <si>
    <t>TRAORE</t>
  </si>
  <si>
    <t>YAOU</t>
  </si>
  <si>
    <t>AYMAN</t>
  </si>
  <si>
    <t>BAUDUIN</t>
  </si>
  <si>
    <t>BONNET</t>
  </si>
  <si>
    <t>LYLIAN</t>
  </si>
  <si>
    <t>COEUILLIEZ</t>
  </si>
  <si>
    <t>VINCENT</t>
  </si>
  <si>
    <t>CREPY</t>
  </si>
  <si>
    <t>CULSON</t>
  </si>
  <si>
    <t>PIERRE</t>
  </si>
  <si>
    <t>ESKIOCAK</t>
  </si>
  <si>
    <t>EMIN</t>
  </si>
  <si>
    <t>GUITTON</t>
  </si>
  <si>
    <t>FABIO</t>
  </si>
  <si>
    <t>L'AUTELLIER</t>
  </si>
  <si>
    <t>WILLIAM</t>
  </si>
  <si>
    <t>LAURENTI SPEICHER</t>
  </si>
  <si>
    <t>IAN</t>
  </si>
  <si>
    <t>MACIN</t>
  </si>
  <si>
    <t>BRANDON</t>
  </si>
  <si>
    <t>SEEDOYAL</t>
  </si>
  <si>
    <t>MELVIN</t>
  </si>
  <si>
    <t>WALTER</t>
  </si>
  <si>
    <t>ALI SEGHIR</t>
  </si>
  <si>
    <t>NOURHOUDA</t>
  </si>
  <si>
    <t>ANAIS</t>
  </si>
  <si>
    <t>ARLANDIS</t>
  </si>
  <si>
    <t>ANGELYNE</t>
  </si>
  <si>
    <t>DANGELO</t>
  </si>
  <si>
    <t>DROUODE</t>
  </si>
  <si>
    <t>LINSYA</t>
  </si>
  <si>
    <t>GHOUL</t>
  </si>
  <si>
    <t>NOUR</t>
  </si>
  <si>
    <t>HENRIOT</t>
  </si>
  <si>
    <t>LENILY</t>
  </si>
  <si>
    <t>KHALDI</t>
  </si>
  <si>
    <t>MAYSSAM</t>
  </si>
  <si>
    <t>KOTTO-ETEKI</t>
  </si>
  <si>
    <t>GLAWDYS-DANIELL</t>
  </si>
  <si>
    <t>SHANNAH</t>
  </si>
  <si>
    <t>RANDRIAMANAMPISOA</t>
  </si>
  <si>
    <t>RESIN</t>
  </si>
  <si>
    <t>NAELYA</t>
  </si>
  <si>
    <t>SENINA</t>
  </si>
  <si>
    <t>AICHA</t>
  </si>
  <si>
    <t>TERDJEMANE</t>
  </si>
  <si>
    <t>MAIRA</t>
  </si>
  <si>
    <t>VERT-PRE</t>
  </si>
  <si>
    <t>ALYSSA</t>
  </si>
  <si>
    <t>YANDOKOUZOU</t>
  </si>
  <si>
    <t>GLORIA</t>
  </si>
  <si>
    <t>BINAUX</t>
  </si>
  <si>
    <t>NATTY</t>
  </si>
  <si>
    <t>CERFONTAINE</t>
  </si>
  <si>
    <t>DA COSTA</t>
  </si>
  <si>
    <t>MATHILDE</t>
  </si>
  <si>
    <t>DIAGOLA</t>
  </si>
  <si>
    <t>MOUNA</t>
  </si>
  <si>
    <t>DOISY HAUY</t>
  </si>
  <si>
    <t>QUINSAT</t>
  </si>
  <si>
    <t>SCB</t>
  </si>
  <si>
    <t>ANDRIEU</t>
  </si>
  <si>
    <t>LEFRANCOIS</t>
  </si>
  <si>
    <t>FLEUR</t>
  </si>
  <si>
    <t>CHENOUFI</t>
  </si>
  <si>
    <t>NOR EL IMAINE</t>
  </si>
  <si>
    <t>GAREL</t>
  </si>
  <si>
    <t>GENE</t>
  </si>
  <si>
    <t>AXELLE</t>
  </si>
  <si>
    <t>GINIER</t>
  </si>
  <si>
    <t>HAYES</t>
  </si>
  <si>
    <t>SHANA</t>
  </si>
  <si>
    <t>KEYNA</t>
  </si>
  <si>
    <t>ASTRID</t>
  </si>
  <si>
    <t>VAQUIER</t>
  </si>
  <si>
    <t>LAURA</t>
  </si>
  <si>
    <t>ARTHUR-XAVIER</t>
  </si>
  <si>
    <t>ELIOTT</t>
  </si>
  <si>
    <t>BACHOU-VALENTIN</t>
  </si>
  <si>
    <t>ROMAIN</t>
  </si>
  <si>
    <t>BONDUE</t>
  </si>
  <si>
    <t>CELWAN</t>
  </si>
  <si>
    <t>CHARLES</t>
  </si>
  <si>
    <t>CORIOLAN</t>
  </si>
  <si>
    <t>DUPENDANT</t>
  </si>
  <si>
    <t>JAMES</t>
  </si>
  <si>
    <t>FERNANDES</t>
  </si>
  <si>
    <t>KATARZYNSKI</t>
  </si>
  <si>
    <t>ANTOINE</t>
  </si>
  <si>
    <t>PEDRONI</t>
  </si>
  <si>
    <t>EZIO</t>
  </si>
  <si>
    <t>PERNEL FOLLY</t>
  </si>
  <si>
    <t>PINIAU</t>
  </si>
  <si>
    <t>RECOLIN CHASSAGNE</t>
  </si>
  <si>
    <t>REDRESA</t>
  </si>
  <si>
    <t>ENZO</t>
  </si>
  <si>
    <t>RIGAL</t>
  </si>
  <si>
    <t>RUSCIO</t>
  </si>
  <si>
    <t>BERTHAUD</t>
  </si>
  <si>
    <t>PAULINE</t>
  </si>
  <si>
    <t>MILAPIE</t>
  </si>
  <si>
    <t>BOUSSENART</t>
  </si>
  <si>
    <t>AMAURY</t>
  </si>
  <si>
    <t>2159134</t>
  </si>
  <si>
    <t>DEJAMME</t>
  </si>
  <si>
    <t>LOUANE</t>
  </si>
  <si>
    <t>DEL</t>
  </si>
  <si>
    <t>JASMINE</t>
  </si>
  <si>
    <t>JOUSSE</t>
  </si>
  <si>
    <t>MELODIE</t>
  </si>
  <si>
    <t>BONNE-TIROLIEN</t>
  </si>
  <si>
    <t>INDYA</t>
  </si>
  <si>
    <t>CHEVALIER</t>
  </si>
  <si>
    <t>LILY</t>
  </si>
  <si>
    <t>MAELANE</t>
  </si>
  <si>
    <t>TOURE</t>
  </si>
  <si>
    <t>NELL</t>
  </si>
  <si>
    <t>LAVILLE-CLAUSTRES</t>
  </si>
  <si>
    <t>CASSANDRA</t>
  </si>
  <si>
    <t>EVE</t>
  </si>
  <si>
    <t>LOHEAC</t>
  </si>
  <si>
    <t>APOLLINE</t>
  </si>
  <si>
    <t>PARIS</t>
  </si>
  <si>
    <t>POIROT</t>
  </si>
  <si>
    <t>CAUCHOIS</t>
  </si>
  <si>
    <t>KELLYA</t>
  </si>
  <si>
    <t>CONQ</t>
  </si>
  <si>
    <t>LOISA</t>
  </si>
  <si>
    <t>DELIUS</t>
  </si>
  <si>
    <t>ANNAELLE</t>
  </si>
  <si>
    <t>LEANE</t>
  </si>
  <si>
    <t>DIA</t>
  </si>
  <si>
    <t>MARIAME</t>
  </si>
  <si>
    <t>LAURYNE</t>
  </si>
  <si>
    <t>LIV</t>
  </si>
  <si>
    <t>HECTOR-LELUC</t>
  </si>
  <si>
    <t>ROMANE</t>
  </si>
  <si>
    <t>LENA</t>
  </si>
  <si>
    <t>LUNVEN</t>
  </si>
  <si>
    <t>SARA</t>
  </si>
  <si>
    <t>MASSA</t>
  </si>
  <si>
    <t>NAMILOS</t>
  </si>
  <si>
    <t>MAEVA</t>
  </si>
  <si>
    <t>SEDDIK</t>
  </si>
  <si>
    <t>SIDIBE</t>
  </si>
  <si>
    <t>TESTE</t>
  </si>
  <si>
    <t>LUCIE</t>
  </si>
  <si>
    <t>ULLOA MAUREIRA</t>
  </si>
  <si>
    <t>TAINA</t>
  </si>
  <si>
    <t>VAVON</t>
  </si>
  <si>
    <t>ZANNI ALAPETITE</t>
  </si>
  <si>
    <t>NELLY-ROSE</t>
  </si>
  <si>
    <t>BROCHOT</t>
  </si>
  <si>
    <t>LINA</t>
  </si>
  <si>
    <t>LESTURGIE</t>
  </si>
  <si>
    <t>ANAELLE</t>
  </si>
  <si>
    <t>PAYEN</t>
  </si>
  <si>
    <t>BARBIER</t>
  </si>
  <si>
    <t>NOELINE</t>
  </si>
  <si>
    <t>DUBARRY</t>
  </si>
  <si>
    <t>HUICQ</t>
  </si>
  <si>
    <t>KILDEA</t>
  </si>
  <si>
    <t>ROSE</t>
  </si>
  <si>
    <t>MULSANT</t>
  </si>
  <si>
    <t>DAPHNE</t>
  </si>
  <si>
    <t>PAILLARD</t>
  </si>
  <si>
    <t>SIENNA</t>
  </si>
  <si>
    <t>SANTERRE</t>
  </si>
  <si>
    <t>LEA</t>
  </si>
  <si>
    <t>CISSOKO</t>
  </si>
  <si>
    <t>AMINATA</t>
  </si>
  <si>
    <t>CLOE</t>
  </si>
  <si>
    <t>MEHAYA</t>
  </si>
  <si>
    <t>SHYRELE</t>
  </si>
  <si>
    <t>NDOUKA</t>
  </si>
  <si>
    <t>ALIZEE</t>
  </si>
  <si>
    <t>JEGOUZO</t>
  </si>
  <si>
    <t>LOANE</t>
  </si>
  <si>
    <t>JAYAH</t>
  </si>
  <si>
    <t>CHARPENTIER</t>
  </si>
  <si>
    <t>DEBROSSE</t>
  </si>
  <si>
    <t>MELINA</t>
  </si>
  <si>
    <t>YATCHOUA SANJON</t>
  </si>
  <si>
    <t>CORA</t>
  </si>
  <si>
    <t>ARTHUIS-PASTEUR</t>
  </si>
  <si>
    <t>LILIROSE</t>
  </si>
  <si>
    <t>CHARRIER</t>
  </si>
  <si>
    <t>DAGRY</t>
  </si>
  <si>
    <t>SARAH</t>
  </si>
  <si>
    <t>DELLISANTI</t>
  </si>
  <si>
    <t>LIA</t>
  </si>
  <si>
    <t>DIALLO</t>
  </si>
  <si>
    <t>OUMOU</t>
  </si>
  <si>
    <t>EL MEZROUI</t>
  </si>
  <si>
    <t>ASMA</t>
  </si>
  <si>
    <t>HABOURIA</t>
  </si>
  <si>
    <t>NELLY</t>
  </si>
  <si>
    <t>SEAN-MARY</t>
  </si>
  <si>
    <t>MUZZALUPO</t>
  </si>
  <si>
    <t>CHIARA</t>
  </si>
  <si>
    <t>PLUMASSEAU</t>
  </si>
  <si>
    <t>JAINYS</t>
  </si>
  <si>
    <t>PREVILLE</t>
  </si>
  <si>
    <t>JAMILAM</t>
  </si>
  <si>
    <t>WOEGTLIN</t>
  </si>
  <si>
    <t>SALOME</t>
  </si>
  <si>
    <t>MASSOL</t>
  </si>
  <si>
    <t>MARLONE</t>
  </si>
  <si>
    <t>DUTERRAGE</t>
  </si>
  <si>
    <t>IVANN</t>
  </si>
  <si>
    <t>FABRIANO LOUIS-ELIZABETH</t>
  </si>
  <si>
    <t>CLAYTON</t>
  </si>
  <si>
    <t>MARCOUX GOURDEL</t>
  </si>
  <si>
    <t>ANDREAS</t>
  </si>
  <si>
    <t>RAMBHAJUN</t>
  </si>
  <si>
    <t>ERWAN</t>
  </si>
  <si>
    <t>KIEZAN</t>
  </si>
  <si>
    <t>SOMOES COTTO</t>
  </si>
  <si>
    <t>HUGO</t>
  </si>
  <si>
    <t>EL MEKAOUI</t>
  </si>
  <si>
    <t>ZYAD</t>
  </si>
  <si>
    <t>FOULA-KINANGA</t>
  </si>
  <si>
    <t>NATHYS</t>
  </si>
  <si>
    <t>CORENTIN</t>
  </si>
  <si>
    <t>JUSTINO</t>
  </si>
  <si>
    <t>LEDUCQ</t>
  </si>
  <si>
    <t>GABIN</t>
  </si>
  <si>
    <t>BERGEN</t>
  </si>
  <si>
    <t>LILIAN</t>
  </si>
  <si>
    <t>BORDIN</t>
  </si>
  <si>
    <t>ROBIN</t>
  </si>
  <si>
    <t>BOUTCHICHE</t>
  </si>
  <si>
    <t>IBRAHIM</t>
  </si>
  <si>
    <t>CHOLLET</t>
  </si>
  <si>
    <t>LORIS</t>
  </si>
  <si>
    <t>CUISSARD</t>
  </si>
  <si>
    <t>DADURE</t>
  </si>
  <si>
    <t>NOA</t>
  </si>
  <si>
    <t>BASTIEN</t>
  </si>
  <si>
    <t>GABA</t>
  </si>
  <si>
    <t>AARON</t>
  </si>
  <si>
    <t>GUILBERT</t>
  </si>
  <si>
    <t>GERMAIN</t>
  </si>
  <si>
    <t>HEBBADJ</t>
  </si>
  <si>
    <t>AMAR</t>
  </si>
  <si>
    <t>KABA-NDOUMBET-MBOUZO</t>
  </si>
  <si>
    <t>STEPHANE</t>
  </si>
  <si>
    <t>KANGULUNGU</t>
  </si>
  <si>
    <t>TILIO</t>
  </si>
  <si>
    <t>MARICAL</t>
  </si>
  <si>
    <t>MAXIME</t>
  </si>
  <si>
    <t>MESROPIAN</t>
  </si>
  <si>
    <t>JACK</t>
  </si>
  <si>
    <t>MONSERRAT</t>
  </si>
  <si>
    <t>VERMEER</t>
  </si>
  <si>
    <t>PARENTE</t>
  </si>
  <si>
    <t>ANAURY</t>
  </si>
  <si>
    <t>PIZIVIN</t>
  </si>
  <si>
    <t>JESSY</t>
  </si>
  <si>
    <t>RAMALHO-JULIEN</t>
  </si>
  <si>
    <t>QUENTIN</t>
  </si>
  <si>
    <t>RICHARD</t>
  </si>
  <si>
    <t>RUBEN</t>
  </si>
  <si>
    <t>RODIN</t>
  </si>
  <si>
    <t>LOUKAS</t>
  </si>
  <si>
    <t>SELLIN</t>
  </si>
  <si>
    <t>LEOPOLD</t>
  </si>
  <si>
    <t>1925768</t>
  </si>
  <si>
    <t>SILA</t>
  </si>
  <si>
    <t>MOHAMED</t>
  </si>
  <si>
    <t>BLANCHEMAIN</t>
  </si>
  <si>
    <t>GAYE</t>
  </si>
  <si>
    <t>SIWAN</t>
  </si>
  <si>
    <t>JADEN</t>
  </si>
  <si>
    <t>JACOBY</t>
  </si>
  <si>
    <t>MAXANCE</t>
  </si>
  <si>
    <t>L'AUTELIER LAURENS</t>
  </si>
  <si>
    <t>LOISEAU</t>
  </si>
  <si>
    <t>POIGNANT MAGNIEN</t>
  </si>
  <si>
    <t>LEANDRE</t>
  </si>
  <si>
    <t>GAFFOUR</t>
  </si>
  <si>
    <t>AMEJJOUD</t>
  </si>
  <si>
    <t>WASSIM</t>
  </si>
  <si>
    <t>DEMANE</t>
  </si>
  <si>
    <t>DIAKHABY</t>
  </si>
  <si>
    <t>MOHAMED-LAMINE</t>
  </si>
  <si>
    <t>DIAMANKA</t>
  </si>
  <si>
    <t>SAMBA</t>
  </si>
  <si>
    <t>PIERRE-ANDRE</t>
  </si>
  <si>
    <t>GRINE</t>
  </si>
  <si>
    <t>VALLADE</t>
  </si>
  <si>
    <t>LENAIL</t>
  </si>
  <si>
    <t>MAUGER</t>
  </si>
  <si>
    <t>BLASCO</t>
  </si>
  <si>
    <t>THIBAUD</t>
  </si>
  <si>
    <t>BOURGEOIS</t>
  </si>
  <si>
    <t>CHARBONNIER</t>
  </si>
  <si>
    <t>MONTAGNE</t>
  </si>
  <si>
    <t>POTIE</t>
  </si>
  <si>
    <t>BAKIR</t>
  </si>
  <si>
    <t>BILAL</t>
  </si>
  <si>
    <t>DIACK</t>
  </si>
  <si>
    <t>CHEIKH</t>
  </si>
  <si>
    <t>GUIHAIRE</t>
  </si>
  <si>
    <t>TRISTAN</t>
  </si>
  <si>
    <t>JULIEN</t>
  </si>
  <si>
    <t>NDIAYE</t>
  </si>
  <si>
    <t>OMAR</t>
  </si>
  <si>
    <t>RAPSON</t>
  </si>
  <si>
    <t>LIHAM</t>
  </si>
  <si>
    <t>ROMANELLI</t>
  </si>
  <si>
    <t>2108453</t>
  </si>
  <si>
    <t>SUEUR</t>
  </si>
  <si>
    <t>SAMY</t>
  </si>
  <si>
    <t>2102547</t>
  </si>
  <si>
    <t>SUNNETCIOGLU</t>
  </si>
  <si>
    <t>ALPER-DENIZ</t>
  </si>
  <si>
    <t>2124812</t>
  </si>
  <si>
    <t>TEMPLER</t>
  </si>
  <si>
    <t>COLIN</t>
  </si>
  <si>
    <t>2098490</t>
  </si>
  <si>
    <t>VAN WYMEERSCH</t>
  </si>
  <si>
    <t>BOYLAMBA TOROZOMBO</t>
  </si>
  <si>
    <t>5"6</t>
  </si>
  <si>
    <t>5"7</t>
  </si>
  <si>
    <t>5"8</t>
  </si>
  <si>
    <t>6"4</t>
  </si>
  <si>
    <t>7"1</t>
  </si>
  <si>
    <t>5"4</t>
  </si>
  <si>
    <t>6"0</t>
  </si>
  <si>
    <t>6"1</t>
  </si>
  <si>
    <t>5"1</t>
  </si>
  <si>
    <t>5"2</t>
  </si>
  <si>
    <t>5"3</t>
  </si>
  <si>
    <t>6"2</t>
  </si>
  <si>
    <t xml:space="preserve">ANDRE GOURDON </t>
  </si>
  <si>
    <t>PATRICK CLOCHEAU</t>
  </si>
  <si>
    <t>INGRID JUNG</t>
  </si>
  <si>
    <t>USM</t>
  </si>
  <si>
    <t>DUJONCQUOY</t>
  </si>
  <si>
    <t>NL</t>
  </si>
  <si>
    <t>BACH</t>
  </si>
  <si>
    <t>DUSSIEL RODRIGUE</t>
  </si>
  <si>
    <t>Mme LE PORS</t>
  </si>
  <si>
    <t>Mr LE PORS</t>
  </si>
  <si>
    <t>PELISSIER</t>
  </si>
  <si>
    <t>BETHISY</t>
  </si>
  <si>
    <t>SOPHIE VAQUIER</t>
  </si>
  <si>
    <t>MOUFIDA SEDDIK</t>
  </si>
  <si>
    <t>CAROLE PIGNET</t>
  </si>
  <si>
    <t>LE GALLOUDEC AMELIE</t>
  </si>
  <si>
    <t>BOUSSEMART</t>
  </si>
  <si>
    <t>16ème Challenge Sénartais - EA / PO - 08/12/2018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</si>
</sst>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0.000"/>
    <numFmt numFmtId="168" formatCode="d\ mmmm\ yyyy"/>
    <numFmt numFmtId="169" formatCode="0.0%"/>
    <numFmt numFmtId="170" formatCode="[$-40C]dddd\ d\ mmmm\ yyyy"/>
    <numFmt numFmtId="171" formatCode="[$-40C]d\-mmm\-yy;@"/>
    <numFmt numFmtId="172" formatCode="[$€-2]\ #,##0.00_);[Red]\([$€-2]\ #,##0.00\)"/>
    <numFmt numFmtId="173" formatCode="yyyy&quot;&quot;mm&quot;&quot;dd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name val="Comic Sans MS"/>
      <family val="4"/>
    </font>
    <font>
      <sz val="12"/>
      <name val="Comic Sans MS"/>
      <family val="4"/>
    </font>
    <font>
      <b/>
      <sz val="12"/>
      <name val="Comic Sans MS"/>
      <family val="4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Tahoma"/>
      <family val="2"/>
    </font>
    <font>
      <sz val="8"/>
      <name val="Tahoma"/>
      <family val="2"/>
    </font>
    <font>
      <b/>
      <sz val="7"/>
      <name val="Arial"/>
      <family val="2"/>
    </font>
    <font>
      <b/>
      <i/>
      <sz val="9"/>
      <name val="Arial"/>
      <family val="2"/>
    </font>
    <font>
      <b/>
      <i/>
      <sz val="8"/>
      <name val="Tahoma"/>
      <family val="2"/>
    </font>
    <font>
      <b/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8"/>
      <color indexed="17"/>
      <name val="Tahoma"/>
      <family val="2"/>
    </font>
    <font>
      <b/>
      <sz val="18"/>
      <color indexed="17"/>
      <name val="Algerian"/>
      <family val="5"/>
    </font>
    <font>
      <b/>
      <sz val="16"/>
      <name val="Tahoma"/>
      <family val="2"/>
    </font>
    <font>
      <b/>
      <sz val="12"/>
      <name val="Tahoma"/>
      <family val="2"/>
    </font>
    <font>
      <sz val="8"/>
      <name val="Arial"/>
      <family val="2"/>
    </font>
    <font>
      <b/>
      <sz val="9"/>
      <name val="Tahoma"/>
      <family val="2"/>
    </font>
    <font>
      <b/>
      <sz val="12"/>
      <color indexed="10"/>
      <name val="Arial"/>
      <family val="2"/>
    </font>
    <font>
      <sz val="8"/>
      <color indexed="8"/>
      <name val="Comic Sans MS"/>
      <family val="4"/>
    </font>
    <font>
      <sz val="14"/>
      <color indexed="10"/>
      <name val="Comic Sans MS"/>
      <family val="4"/>
    </font>
    <font>
      <sz val="48"/>
      <name val="Arial"/>
      <family val="2"/>
    </font>
    <font>
      <sz val="72"/>
      <name val="Arial"/>
      <family val="2"/>
    </font>
    <font>
      <sz val="22"/>
      <name val="Comic Sans MS"/>
      <family val="4"/>
    </font>
    <font>
      <sz val="22"/>
      <name val="Arial"/>
      <family val="2"/>
    </font>
    <font>
      <sz val="8"/>
      <name val="Comic Sans MS"/>
      <family val="4"/>
    </font>
    <font>
      <b/>
      <sz val="10"/>
      <name val="Arial"/>
      <family val="2"/>
    </font>
    <font>
      <sz val="18"/>
      <name val="Arial"/>
      <family val="2"/>
    </font>
    <font>
      <sz val="18"/>
      <name val="Tahoma"/>
      <family val="2"/>
    </font>
    <font>
      <sz val="16"/>
      <name val="Tahoma"/>
      <family val="2"/>
    </font>
    <font>
      <b/>
      <u val="single"/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9"/>
      <color indexed="10"/>
      <name val="Tahoma"/>
      <family val="2"/>
    </font>
    <font>
      <sz val="10"/>
      <color indexed="10"/>
      <name val="Arial"/>
      <family val="2"/>
    </font>
    <font>
      <b/>
      <sz val="8"/>
      <color indexed="10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rgb="FFFF0000"/>
      <name val="Arial"/>
      <family val="2"/>
    </font>
    <font>
      <b/>
      <sz val="9"/>
      <color rgb="FFFF0000"/>
      <name val="Tahoma"/>
      <family val="2"/>
    </font>
    <font>
      <sz val="10"/>
      <color rgb="FFFF0000"/>
      <name val="Arial"/>
      <family val="2"/>
    </font>
    <font>
      <b/>
      <sz val="8"/>
      <color rgb="FFFF0000"/>
      <name val="Comic Sans MS"/>
      <family val="4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gray125">
        <bgColor indexed="31"/>
      </patternFill>
    </fill>
    <fill>
      <patternFill patternType="gray0625">
        <bgColor indexed="26"/>
      </patternFill>
    </fill>
    <fill>
      <patternFill patternType="solid">
        <fgColor indexed="13"/>
        <bgColor indexed="64"/>
      </patternFill>
    </fill>
    <fill>
      <patternFill patternType="gray125">
        <bgColor indexed="1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ck"/>
    </border>
    <border diagonalUp="1" diagonalDown="1">
      <left style="thin"/>
      <right style="thin"/>
      <top style="thin"/>
      <bottom style="thin"/>
      <diagonal style="thin">
        <color indexed="10"/>
      </diagonal>
    </border>
    <border diagonalUp="1" diagonalDown="1">
      <left>
        <color indexed="63"/>
      </left>
      <right style="thin"/>
      <top style="thin"/>
      <bottom style="thin"/>
      <diagonal style="thin">
        <color indexed="10"/>
      </diagonal>
    </border>
    <border diagonalUp="1" diagonalDown="1">
      <left>
        <color indexed="63"/>
      </left>
      <right>
        <color indexed="63"/>
      </right>
      <top style="thin"/>
      <bottom style="thin"/>
      <diagonal style="thin">
        <color indexed="10"/>
      </diagonal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58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166" fontId="7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13" xfId="0" applyFont="1" applyFill="1" applyBorder="1" applyAlignment="1">
      <alignment/>
    </xf>
    <xf numFmtId="166" fontId="7" fillId="33" borderId="0" xfId="0" applyNumberFormat="1" applyFont="1" applyFill="1" applyAlignment="1">
      <alignment horizontal="right"/>
    </xf>
    <xf numFmtId="2" fontId="7" fillId="34" borderId="0" xfId="0" applyNumberFormat="1" applyFont="1" applyFill="1" applyAlignment="1">
      <alignment horizontal="right"/>
    </xf>
    <xf numFmtId="2" fontId="7" fillId="33" borderId="0" xfId="0" applyNumberFormat="1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33" borderId="13" xfId="0" applyFont="1" applyFill="1" applyBorder="1" applyAlignment="1">
      <alignment/>
    </xf>
    <xf numFmtId="0" fontId="8" fillId="33" borderId="0" xfId="0" applyFont="1" applyFill="1" applyAlignment="1">
      <alignment/>
    </xf>
    <xf numFmtId="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4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center"/>
    </xf>
    <xf numFmtId="2" fontId="8" fillId="33" borderId="0" xfId="0" applyNumberFormat="1" applyFont="1" applyFill="1" applyAlignment="1">
      <alignment horizontal="right"/>
    </xf>
    <xf numFmtId="0" fontId="8" fillId="34" borderId="0" xfId="0" applyFont="1" applyFill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66" fontId="8" fillId="33" borderId="0" xfId="0" applyNumberFormat="1" applyFont="1" applyFill="1" applyAlignment="1">
      <alignment horizontal="right"/>
    </xf>
    <xf numFmtId="166" fontId="7" fillId="33" borderId="15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right"/>
    </xf>
    <xf numFmtId="2" fontId="7" fillId="33" borderId="15" xfId="0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1" fontId="7" fillId="33" borderId="0" xfId="0" applyNumberFormat="1" applyFont="1" applyFill="1" applyAlignment="1">
      <alignment horizontal="center"/>
    </xf>
    <xf numFmtId="0" fontId="9" fillId="35" borderId="17" xfId="0" applyFont="1" applyFill="1" applyBorder="1" applyAlignment="1">
      <alignment horizontal="center"/>
    </xf>
    <xf numFmtId="166" fontId="9" fillId="36" borderId="17" xfId="0" applyNumberFormat="1" applyFont="1" applyFill="1" applyBorder="1" applyAlignment="1">
      <alignment/>
    </xf>
    <xf numFmtId="0" fontId="9" fillId="37" borderId="17" xfId="0" applyFont="1" applyFill="1" applyBorder="1" applyAlignment="1">
      <alignment horizontal="center"/>
    </xf>
    <xf numFmtId="1" fontId="6" fillId="37" borderId="17" xfId="0" applyNumberFormat="1" applyFont="1" applyFill="1" applyBorder="1" applyAlignment="1">
      <alignment horizontal="center"/>
    </xf>
    <xf numFmtId="0" fontId="10" fillId="36" borderId="16" xfId="0" applyFont="1" applyFill="1" applyBorder="1" applyAlignment="1">
      <alignment horizontal="center"/>
    </xf>
    <xf numFmtId="166" fontId="9" fillId="33" borderId="0" xfId="0" applyNumberFormat="1" applyFont="1" applyFill="1" applyAlignment="1">
      <alignment/>
    </xf>
    <xf numFmtId="166" fontId="6" fillId="33" borderId="0" xfId="0" applyNumberFormat="1" applyFont="1" applyFill="1" applyAlignment="1">
      <alignment/>
    </xf>
    <xf numFmtId="0" fontId="9" fillId="36" borderId="1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1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34" borderId="0" xfId="0" applyFont="1" applyFill="1" applyAlignment="1">
      <alignment horizontal="center"/>
    </xf>
    <xf numFmtId="2" fontId="6" fillId="0" borderId="0" xfId="0" applyNumberFormat="1" applyFont="1" applyAlignment="1">
      <alignment horizontal="center"/>
    </xf>
    <xf numFmtId="1" fontId="7" fillId="33" borderId="11" xfId="0" applyNumberFormat="1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8" fillId="33" borderId="0" xfId="0" applyNumberFormat="1" applyFont="1" applyFill="1" applyAlignment="1">
      <alignment horizontal="center"/>
    </xf>
    <xf numFmtId="0" fontId="8" fillId="34" borderId="0" xfId="0" applyNumberFormat="1" applyFont="1" applyFill="1" applyAlignment="1">
      <alignment horizontal="center"/>
    </xf>
    <xf numFmtId="2" fontId="7" fillId="34" borderId="15" xfId="0" applyNumberFormat="1" applyFont="1" applyFill="1" applyBorder="1" applyAlignment="1">
      <alignment horizontal="center"/>
    </xf>
    <xf numFmtId="2" fontId="9" fillId="34" borderId="0" xfId="0" applyNumberFormat="1" applyFont="1" applyFill="1" applyAlignment="1">
      <alignment/>
    </xf>
    <xf numFmtId="0" fontId="13" fillId="34" borderId="0" xfId="0" applyFont="1" applyFill="1" applyAlignment="1">
      <alignment/>
    </xf>
    <xf numFmtId="0" fontId="13" fillId="38" borderId="18" xfId="0" applyFont="1" applyFill="1" applyBorder="1" applyAlignment="1">
      <alignment/>
    </xf>
    <xf numFmtId="0" fontId="13" fillId="38" borderId="19" xfId="0" applyFont="1" applyFill="1" applyBorder="1" applyAlignment="1">
      <alignment/>
    </xf>
    <xf numFmtId="0" fontId="13" fillId="38" borderId="19" xfId="0" applyFont="1" applyFill="1" applyBorder="1" applyAlignment="1">
      <alignment horizontal="center"/>
    </xf>
    <xf numFmtId="0" fontId="13" fillId="38" borderId="16" xfId="0" applyFont="1" applyFill="1" applyBorder="1" applyAlignment="1">
      <alignment horizontal="center"/>
    </xf>
    <xf numFmtId="166" fontId="13" fillId="39" borderId="0" xfId="0" applyNumberFormat="1" applyFont="1" applyFill="1" applyAlignment="1">
      <alignment horizontal="right"/>
    </xf>
    <xf numFmtId="0" fontId="13" fillId="38" borderId="18" xfId="0" applyFont="1" applyFill="1" applyBorder="1" applyAlignment="1">
      <alignment/>
    </xf>
    <xf numFmtId="0" fontId="13" fillId="38" borderId="19" xfId="0" applyNumberFormat="1" applyFont="1" applyFill="1" applyBorder="1" applyAlignment="1">
      <alignment/>
    </xf>
    <xf numFmtId="0" fontId="13" fillId="38" borderId="19" xfId="0" applyFont="1" applyFill="1" applyBorder="1" applyAlignment="1">
      <alignment/>
    </xf>
    <xf numFmtId="2" fontId="13" fillId="38" borderId="19" xfId="0" applyNumberFormat="1" applyFont="1" applyFill="1" applyBorder="1" applyAlignment="1">
      <alignment horizontal="center"/>
    </xf>
    <xf numFmtId="2" fontId="13" fillId="39" borderId="0" xfId="0" applyNumberFormat="1" applyFont="1" applyFill="1" applyAlignment="1">
      <alignment horizontal="right"/>
    </xf>
    <xf numFmtId="0" fontId="6" fillId="34" borderId="0" xfId="0" applyFont="1" applyFill="1" applyAlignment="1">
      <alignment/>
    </xf>
    <xf numFmtId="0" fontId="6" fillId="0" borderId="20" xfId="0" applyFont="1" applyFill="1" applyBorder="1" applyAlignment="1">
      <alignment/>
    </xf>
    <xf numFmtId="1" fontId="6" fillId="34" borderId="16" xfId="0" applyNumberFormat="1" applyFont="1" applyFill="1" applyBorder="1" applyAlignment="1">
      <alignment horizontal="center"/>
    </xf>
    <xf numFmtId="166" fontId="6" fillId="34" borderId="0" xfId="0" applyNumberFormat="1" applyFont="1" applyFill="1" applyAlignment="1">
      <alignment horizontal="right"/>
    </xf>
    <xf numFmtId="0" fontId="6" fillId="0" borderId="20" xfId="0" applyFont="1" applyFill="1" applyBorder="1" applyAlignment="1">
      <alignment/>
    </xf>
    <xf numFmtId="0" fontId="6" fillId="0" borderId="16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2" fontId="6" fillId="34" borderId="0" xfId="0" applyNumberFormat="1" applyFont="1" applyFill="1" applyAlignment="1">
      <alignment horizontal="right"/>
    </xf>
    <xf numFmtId="0" fontId="6" fillId="0" borderId="16" xfId="0" applyFont="1" applyFill="1" applyBorder="1" applyAlignment="1">
      <alignment/>
    </xf>
    <xf numFmtId="0" fontId="13" fillId="37" borderId="21" xfId="0" applyFont="1" applyFill="1" applyBorder="1" applyAlignment="1">
      <alignment/>
    </xf>
    <xf numFmtId="0" fontId="13" fillId="37" borderId="15" xfId="0" applyFont="1" applyFill="1" applyBorder="1" applyAlignment="1">
      <alignment/>
    </xf>
    <xf numFmtId="1" fontId="13" fillId="37" borderId="15" xfId="0" applyNumberFormat="1" applyFont="1" applyFill="1" applyBorder="1" applyAlignment="1">
      <alignment horizontal="center"/>
    </xf>
    <xf numFmtId="0" fontId="14" fillId="37" borderId="16" xfId="0" applyFont="1" applyFill="1" applyBorder="1" applyAlignment="1">
      <alignment horizontal="center"/>
    </xf>
    <xf numFmtId="0" fontId="13" fillId="37" borderId="21" xfId="0" applyFont="1" applyFill="1" applyBorder="1" applyAlignment="1">
      <alignment/>
    </xf>
    <xf numFmtId="0" fontId="13" fillId="37" borderId="15" xfId="0" applyNumberFormat="1" applyFont="1" applyFill="1" applyBorder="1" applyAlignment="1">
      <alignment/>
    </xf>
    <xf numFmtId="0" fontId="13" fillId="37" borderId="15" xfId="0" applyFont="1" applyFill="1" applyBorder="1" applyAlignment="1">
      <alignment/>
    </xf>
    <xf numFmtId="0" fontId="15" fillId="37" borderId="16" xfId="0" applyFont="1" applyFill="1" applyBorder="1" applyAlignment="1">
      <alignment horizontal="center"/>
    </xf>
    <xf numFmtId="0" fontId="13" fillId="40" borderId="21" xfId="0" applyFont="1" applyFill="1" applyBorder="1" applyAlignment="1">
      <alignment/>
    </xf>
    <xf numFmtId="0" fontId="13" fillId="40" borderId="19" xfId="0" applyFont="1" applyFill="1" applyBorder="1" applyAlignment="1">
      <alignment/>
    </xf>
    <xf numFmtId="1" fontId="13" fillId="40" borderId="15" xfId="0" applyNumberFormat="1" applyFont="1" applyFill="1" applyBorder="1" applyAlignment="1">
      <alignment horizontal="center"/>
    </xf>
    <xf numFmtId="0" fontId="14" fillId="40" borderId="16" xfId="0" applyFont="1" applyFill="1" applyBorder="1" applyAlignment="1">
      <alignment horizontal="center"/>
    </xf>
    <xf numFmtId="0" fontId="13" fillId="40" borderId="21" xfId="0" applyFont="1" applyFill="1" applyBorder="1" applyAlignment="1">
      <alignment/>
    </xf>
    <xf numFmtId="0" fontId="13" fillId="40" borderId="19" xfId="0" applyNumberFormat="1" applyFont="1" applyFill="1" applyBorder="1" applyAlignment="1">
      <alignment/>
    </xf>
    <xf numFmtId="0" fontId="13" fillId="40" borderId="19" xfId="0" applyFont="1" applyFill="1" applyBorder="1" applyAlignment="1">
      <alignment/>
    </xf>
    <xf numFmtId="0" fontId="13" fillId="41" borderId="21" xfId="0" applyFont="1" applyFill="1" applyBorder="1" applyAlignment="1">
      <alignment/>
    </xf>
    <xf numFmtId="0" fontId="13" fillId="41" borderId="15" xfId="0" applyFont="1" applyFill="1" applyBorder="1" applyAlignment="1">
      <alignment/>
    </xf>
    <xf numFmtId="1" fontId="13" fillId="41" borderId="15" xfId="0" applyNumberFormat="1" applyFont="1" applyFill="1" applyBorder="1" applyAlignment="1">
      <alignment horizontal="center"/>
    </xf>
    <xf numFmtId="0" fontId="14" fillId="41" borderId="16" xfId="0" applyFont="1" applyFill="1" applyBorder="1" applyAlignment="1">
      <alignment horizontal="center"/>
    </xf>
    <xf numFmtId="0" fontId="13" fillId="41" borderId="21" xfId="0" applyFont="1" applyFill="1" applyBorder="1" applyAlignment="1">
      <alignment/>
    </xf>
    <xf numFmtId="0" fontId="13" fillId="41" borderId="15" xfId="0" applyNumberFormat="1" applyFont="1" applyFill="1" applyBorder="1" applyAlignment="1">
      <alignment/>
    </xf>
    <xf numFmtId="0" fontId="13" fillId="41" borderId="15" xfId="0" applyFont="1" applyFill="1" applyBorder="1" applyAlignment="1">
      <alignment/>
    </xf>
    <xf numFmtId="0" fontId="15" fillId="41" borderId="15" xfId="0" applyFont="1" applyFill="1" applyBorder="1" applyAlignment="1">
      <alignment horizontal="center"/>
    </xf>
    <xf numFmtId="166" fontId="9" fillId="34" borderId="0" xfId="0" applyNumberFormat="1" applyFont="1" applyFill="1" applyAlignment="1">
      <alignment/>
    </xf>
    <xf numFmtId="2" fontId="13" fillId="38" borderId="15" xfId="0" applyNumberFormat="1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/>
    </xf>
    <xf numFmtId="166" fontId="6" fillId="34" borderId="16" xfId="0" applyNumberFormat="1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/>
    </xf>
    <xf numFmtId="0" fontId="6" fillId="34" borderId="20" xfId="0" applyFont="1" applyFill="1" applyBorder="1" applyAlignment="1">
      <alignment/>
    </xf>
    <xf numFmtId="0" fontId="6" fillId="34" borderId="16" xfId="0" applyNumberFormat="1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20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166" fontId="6" fillId="34" borderId="20" xfId="0" applyNumberFormat="1" applyFont="1" applyFill="1" applyBorder="1" applyAlignment="1">
      <alignment horizontal="center"/>
    </xf>
    <xf numFmtId="0" fontId="13" fillId="37" borderId="15" xfId="0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166" fontId="13" fillId="37" borderId="15" xfId="0" applyNumberFormat="1" applyFont="1" applyFill="1" applyBorder="1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13" fillId="40" borderId="16" xfId="0" applyFont="1" applyFill="1" applyBorder="1" applyAlignment="1">
      <alignment horizontal="center"/>
    </xf>
    <xf numFmtId="2" fontId="13" fillId="40" borderId="15" xfId="0" applyNumberFormat="1" applyFont="1" applyFill="1" applyBorder="1" applyAlignment="1">
      <alignment horizontal="center"/>
    </xf>
    <xf numFmtId="166" fontId="13" fillId="41" borderId="15" xfId="0" applyNumberFormat="1" applyFont="1" applyFill="1" applyBorder="1" applyAlignment="1">
      <alignment horizontal="center"/>
    </xf>
    <xf numFmtId="0" fontId="13" fillId="41" borderId="16" xfId="0" applyFont="1" applyFill="1" applyBorder="1" applyAlignment="1">
      <alignment horizontal="center"/>
    </xf>
    <xf numFmtId="2" fontId="13" fillId="41" borderId="15" xfId="0" applyNumberFormat="1" applyFont="1" applyFill="1" applyBorder="1" applyAlignment="1">
      <alignment horizontal="center"/>
    </xf>
    <xf numFmtId="0" fontId="15" fillId="41" borderId="16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2" fontId="6" fillId="34" borderId="16" xfId="0" applyNumberFormat="1" applyFont="1" applyFill="1" applyBorder="1" applyAlignment="1">
      <alignment horizontal="center"/>
    </xf>
    <xf numFmtId="2" fontId="6" fillId="34" borderId="20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34" borderId="0" xfId="0" applyFont="1" applyFill="1" applyAlignment="1">
      <alignment horizontal="center"/>
    </xf>
    <xf numFmtId="166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2" fontId="17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/>
    </xf>
    <xf numFmtId="0" fontId="18" fillId="34" borderId="0" xfId="0" applyFont="1" applyFill="1" applyAlignment="1">
      <alignment horizontal="center"/>
    </xf>
    <xf numFmtId="166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34" borderId="22" xfId="0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center" vertical="center" wrapText="1"/>
    </xf>
    <xf numFmtId="166" fontId="17" fillId="42" borderId="23" xfId="0" applyNumberFormat="1" applyFont="1" applyFill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2" fontId="17" fillId="42" borderId="23" xfId="0" applyNumberFormat="1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34" borderId="25" xfId="0" applyFont="1" applyFill="1" applyBorder="1" applyAlignment="1">
      <alignment horizontal="center" vertical="center" wrapText="1"/>
    </xf>
    <xf numFmtId="166" fontId="17" fillId="42" borderId="14" xfId="0" applyNumberFormat="1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2" fontId="17" fillId="42" borderId="14" xfId="0" applyNumberFormat="1" applyFont="1" applyFill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34" borderId="25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166" fontId="16" fillId="0" borderId="27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166" fontId="16" fillId="0" borderId="16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2" fontId="16" fillId="0" borderId="16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166" fontId="16" fillId="43" borderId="16" xfId="0" applyNumberFormat="1" applyFont="1" applyFill="1" applyBorder="1" applyAlignment="1">
      <alignment horizontal="center"/>
    </xf>
    <xf numFmtId="2" fontId="16" fillId="43" borderId="16" xfId="0" applyNumberFormat="1" applyFont="1" applyFill="1" applyBorder="1" applyAlignment="1">
      <alignment horizontal="center"/>
    </xf>
    <xf numFmtId="166" fontId="16" fillId="42" borderId="16" xfId="0" applyNumberFormat="1" applyFont="1" applyFill="1" applyBorder="1" applyAlignment="1">
      <alignment horizontal="center"/>
    </xf>
    <xf numFmtId="2" fontId="16" fillId="42" borderId="16" xfId="0" applyNumberFormat="1" applyFont="1" applyFill="1" applyBorder="1" applyAlignment="1">
      <alignment horizontal="center"/>
    </xf>
    <xf numFmtId="2" fontId="16" fillId="0" borderId="21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2" fontId="8" fillId="34" borderId="0" xfId="0" applyNumberFormat="1" applyFont="1" applyFill="1" applyBorder="1" applyAlignment="1">
      <alignment horizontal="right"/>
    </xf>
    <xf numFmtId="0" fontId="8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166" fontId="7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1" fontId="6" fillId="37" borderId="32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34" borderId="2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2" fontId="7" fillId="34" borderId="0" xfId="0" applyNumberFormat="1" applyFont="1" applyFill="1" applyBorder="1" applyAlignment="1">
      <alignment horizontal="center"/>
    </xf>
    <xf numFmtId="0" fontId="9" fillId="44" borderId="18" xfId="0" applyFont="1" applyFill="1" applyBorder="1" applyAlignment="1">
      <alignment horizontal="center"/>
    </xf>
    <xf numFmtId="0" fontId="9" fillId="44" borderId="19" xfId="0" applyFont="1" applyFill="1" applyBorder="1" applyAlignment="1">
      <alignment horizontal="center"/>
    </xf>
    <xf numFmtId="2" fontId="9" fillId="44" borderId="19" xfId="0" applyNumberFormat="1" applyFont="1" applyFill="1" applyBorder="1" applyAlignment="1">
      <alignment horizontal="center"/>
    </xf>
    <xf numFmtId="0" fontId="12" fillId="44" borderId="17" xfId="0" applyFont="1" applyFill="1" applyBorder="1" applyAlignment="1">
      <alignment horizontal="center"/>
    </xf>
    <xf numFmtId="0" fontId="8" fillId="44" borderId="19" xfId="0" applyNumberFormat="1" applyFont="1" applyFill="1" applyBorder="1" applyAlignment="1">
      <alignment horizontal="center"/>
    </xf>
    <xf numFmtId="1" fontId="7" fillId="33" borderId="0" xfId="0" applyNumberFormat="1" applyFont="1" applyFill="1" applyBorder="1" applyAlignment="1">
      <alignment horizontal="center"/>
    </xf>
    <xf numFmtId="0" fontId="9" fillId="38" borderId="19" xfId="0" applyFont="1" applyFill="1" applyBorder="1" applyAlignment="1">
      <alignment/>
    </xf>
    <xf numFmtId="0" fontId="9" fillId="38" borderId="19" xfId="0" applyFont="1" applyFill="1" applyBorder="1" applyAlignment="1">
      <alignment horizontal="center"/>
    </xf>
    <xf numFmtId="0" fontId="13" fillId="38" borderId="17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166" fontId="6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/>
    </xf>
    <xf numFmtId="0" fontId="13" fillId="33" borderId="0" xfId="0" applyNumberFormat="1" applyFont="1" applyFill="1" applyBorder="1" applyAlignment="1">
      <alignment/>
    </xf>
    <xf numFmtId="166" fontId="13" fillId="33" borderId="0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 horizontal="center"/>
    </xf>
    <xf numFmtId="166" fontId="13" fillId="33" borderId="0" xfId="0" applyNumberFormat="1" applyFont="1" applyFill="1" applyBorder="1" applyAlignment="1">
      <alignment horizontal="right"/>
    </xf>
    <xf numFmtId="2" fontId="13" fillId="33" borderId="0" xfId="0" applyNumberFormat="1" applyFont="1" applyFill="1" applyBorder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66" fontId="8" fillId="33" borderId="0" xfId="0" applyNumberFormat="1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6" fillId="0" borderId="16" xfId="0" applyFont="1" applyBorder="1" applyAlignment="1">
      <alignment horizontal="center"/>
    </xf>
    <xf numFmtId="0" fontId="23" fillId="38" borderId="15" xfId="0" applyFont="1" applyFill="1" applyBorder="1" applyAlignment="1">
      <alignment horizontal="left"/>
    </xf>
    <xf numFmtId="2" fontId="9" fillId="38" borderId="19" xfId="0" applyNumberFormat="1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2" fontId="5" fillId="0" borderId="0" xfId="0" applyNumberFormat="1" applyFont="1" applyAlignment="1">
      <alignment horizontal="center"/>
    </xf>
    <xf numFmtId="166" fontId="17" fillId="45" borderId="23" xfId="0" applyNumberFormat="1" applyFont="1" applyFill="1" applyBorder="1" applyAlignment="1">
      <alignment horizontal="center" vertical="center" wrapText="1"/>
    </xf>
    <xf numFmtId="166" fontId="17" fillId="45" borderId="14" xfId="0" applyNumberFormat="1" applyFont="1" applyFill="1" applyBorder="1" applyAlignment="1">
      <alignment horizontal="center" vertical="center" wrapText="1"/>
    </xf>
    <xf numFmtId="2" fontId="17" fillId="45" borderId="23" xfId="0" applyNumberFormat="1" applyFont="1" applyFill="1" applyBorder="1" applyAlignment="1">
      <alignment horizontal="center" vertical="center" wrapText="1"/>
    </xf>
    <xf numFmtId="2" fontId="17" fillId="45" borderId="14" xfId="0" applyNumberFormat="1" applyFont="1" applyFill="1" applyBorder="1" applyAlignment="1">
      <alignment horizontal="center" vertical="center" wrapText="1"/>
    </xf>
    <xf numFmtId="166" fontId="17" fillId="45" borderId="33" xfId="0" applyNumberFormat="1" applyFont="1" applyFill="1" applyBorder="1" applyAlignment="1">
      <alignment horizontal="center" vertical="center" wrapText="1"/>
    </xf>
    <xf numFmtId="166" fontId="16" fillId="0" borderId="28" xfId="0" applyNumberFormat="1" applyFont="1" applyBorder="1" applyAlignment="1">
      <alignment horizontal="center"/>
    </xf>
    <xf numFmtId="166" fontId="16" fillId="0" borderId="30" xfId="0" applyNumberFormat="1" applyFont="1" applyBorder="1" applyAlignment="1">
      <alignment horizontal="center"/>
    </xf>
    <xf numFmtId="166" fontId="16" fillId="43" borderId="30" xfId="0" applyNumberFormat="1" applyFont="1" applyFill="1" applyBorder="1" applyAlignment="1">
      <alignment horizontal="center"/>
    </xf>
    <xf numFmtId="166" fontId="16" fillId="45" borderId="30" xfId="0" applyNumberFormat="1" applyFont="1" applyFill="1" applyBorder="1" applyAlignment="1">
      <alignment horizontal="center"/>
    </xf>
    <xf numFmtId="166" fontId="16" fillId="43" borderId="34" xfId="0" applyNumberFormat="1" applyFont="1" applyFill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166" fontId="17" fillId="45" borderId="36" xfId="0" applyNumberFormat="1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2" fontId="16" fillId="0" borderId="38" xfId="0" applyNumberFormat="1" applyFont="1" applyBorder="1" applyAlignment="1">
      <alignment horizontal="center"/>
    </xf>
    <xf numFmtId="2" fontId="16" fillId="0" borderId="15" xfId="0" applyNumberFormat="1" applyFont="1" applyBorder="1" applyAlignment="1">
      <alignment horizontal="center"/>
    </xf>
    <xf numFmtId="0" fontId="17" fillId="0" borderId="39" xfId="0" applyFont="1" applyBorder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2" fontId="17" fillId="0" borderId="0" xfId="0" applyNumberFormat="1" applyFont="1" applyAlignment="1">
      <alignment horizontal="center" vertical="center"/>
    </xf>
    <xf numFmtId="2" fontId="16" fillId="0" borderId="30" xfId="0" applyNumberFormat="1" applyFont="1" applyBorder="1" applyAlignment="1">
      <alignment horizontal="center"/>
    </xf>
    <xf numFmtId="2" fontId="16" fillId="43" borderId="30" xfId="0" applyNumberFormat="1" applyFont="1" applyFill="1" applyBorder="1" applyAlignment="1">
      <alignment horizontal="center"/>
    </xf>
    <xf numFmtId="2" fontId="16" fillId="45" borderId="30" xfId="0" applyNumberFormat="1" applyFont="1" applyFill="1" applyBorder="1" applyAlignment="1">
      <alignment horizontal="center"/>
    </xf>
    <xf numFmtId="2" fontId="16" fillId="0" borderId="28" xfId="0" applyNumberFormat="1" applyFont="1" applyBorder="1" applyAlignment="1">
      <alignment horizontal="center"/>
    </xf>
    <xf numFmtId="2" fontId="16" fillId="43" borderId="34" xfId="0" applyNumberFormat="1" applyFont="1" applyFill="1" applyBorder="1" applyAlignment="1">
      <alignment horizontal="center"/>
    </xf>
    <xf numFmtId="2" fontId="19" fillId="0" borderId="0" xfId="0" applyNumberFormat="1" applyFont="1" applyAlignment="1">
      <alignment horizontal="left" vertical="center"/>
    </xf>
    <xf numFmtId="2" fontId="20" fillId="0" borderId="0" xfId="0" applyNumberFormat="1" applyFont="1" applyAlignment="1">
      <alignment horizontal="left" vertical="center"/>
    </xf>
    <xf numFmtId="2" fontId="21" fillId="0" borderId="0" xfId="0" applyNumberFormat="1" applyFont="1" applyAlignment="1">
      <alignment horizontal="left" vertical="center"/>
    </xf>
    <xf numFmtId="2" fontId="16" fillId="0" borderId="42" xfId="0" applyNumberFormat="1" applyFont="1" applyBorder="1" applyAlignment="1">
      <alignment horizontal="center"/>
    </xf>
    <xf numFmtId="2" fontId="16" fillId="43" borderId="42" xfId="0" applyNumberFormat="1" applyFont="1" applyFill="1" applyBorder="1" applyAlignment="1">
      <alignment horizontal="center"/>
    </xf>
    <xf numFmtId="2" fontId="16" fillId="45" borderId="42" xfId="0" applyNumberFormat="1" applyFont="1" applyFill="1" applyBorder="1" applyAlignment="1">
      <alignment horizontal="center"/>
    </xf>
    <xf numFmtId="2" fontId="16" fillId="0" borderId="43" xfId="0" applyNumberFormat="1" applyFont="1" applyBorder="1" applyAlignment="1">
      <alignment horizontal="center"/>
    </xf>
    <xf numFmtId="2" fontId="16" fillId="43" borderId="44" xfId="0" applyNumberFormat="1" applyFont="1" applyFill="1" applyBorder="1" applyAlignment="1">
      <alignment horizontal="center"/>
    </xf>
    <xf numFmtId="166" fontId="16" fillId="46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36" borderId="0" xfId="0" applyFont="1" applyFill="1" applyAlignment="1">
      <alignment horizontal="center"/>
    </xf>
    <xf numFmtId="2" fontId="9" fillId="47" borderId="17" xfId="0" applyNumberFormat="1" applyFont="1" applyFill="1" applyBorder="1" applyAlignment="1">
      <alignment/>
    </xf>
    <xf numFmtId="0" fontId="9" fillId="47" borderId="17" xfId="0" applyFont="1" applyFill="1" applyBorder="1" applyAlignment="1">
      <alignment horizontal="center"/>
    </xf>
    <xf numFmtId="2" fontId="9" fillId="47" borderId="16" xfId="0" applyNumberFormat="1" applyFont="1" applyFill="1" applyBorder="1" applyAlignment="1">
      <alignment/>
    </xf>
    <xf numFmtId="0" fontId="10" fillId="47" borderId="16" xfId="0" applyFont="1" applyFill="1" applyBorder="1" applyAlignment="1">
      <alignment horizontal="center"/>
    </xf>
    <xf numFmtId="2" fontId="9" fillId="40" borderId="17" xfId="0" applyNumberFormat="1" applyFont="1" applyFill="1" applyBorder="1" applyAlignment="1">
      <alignment/>
    </xf>
    <xf numFmtId="0" fontId="9" fillId="40" borderId="17" xfId="0" applyFont="1" applyFill="1" applyBorder="1" applyAlignment="1">
      <alignment horizontal="center"/>
    </xf>
    <xf numFmtId="0" fontId="10" fillId="4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166" fontId="8" fillId="33" borderId="0" xfId="0" applyNumberFormat="1" applyFont="1" applyFill="1" applyBorder="1" applyAlignment="1">
      <alignment horizontal="right"/>
    </xf>
    <xf numFmtId="2" fontId="8" fillId="33" borderId="0" xfId="0" applyNumberFormat="1" applyFont="1" applyFill="1" applyBorder="1" applyAlignment="1">
      <alignment horizontal="right"/>
    </xf>
    <xf numFmtId="0" fontId="7" fillId="33" borderId="2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right"/>
    </xf>
    <xf numFmtId="2" fontId="7" fillId="33" borderId="0" xfId="0" applyNumberFormat="1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Border="1" applyAlignment="1">
      <alignment/>
    </xf>
    <xf numFmtId="0" fontId="29" fillId="0" borderId="45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46" xfId="0" applyFont="1" applyBorder="1" applyAlignment="1">
      <alignment horizontal="center"/>
    </xf>
    <xf numFmtId="0" fontId="29" fillId="0" borderId="32" xfId="0" applyFont="1" applyBorder="1" applyAlignment="1">
      <alignment horizontal="center"/>
    </xf>
    <xf numFmtId="0" fontId="29" fillId="0" borderId="47" xfId="0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29" fillId="0" borderId="52" xfId="0" applyFont="1" applyBorder="1" applyAlignment="1">
      <alignment horizontal="center"/>
    </xf>
    <xf numFmtId="0" fontId="29" fillId="0" borderId="53" xfId="0" applyFont="1" applyBorder="1" applyAlignment="1">
      <alignment horizontal="center"/>
    </xf>
    <xf numFmtId="0" fontId="29" fillId="0" borderId="25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29" fillId="0" borderId="55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56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0" fillId="0" borderId="0" xfId="0" applyAlignment="1">
      <alignment horizontal="center"/>
    </xf>
    <xf numFmtId="166" fontId="8" fillId="33" borderId="0" xfId="0" applyNumberFormat="1" applyFont="1" applyFill="1" applyAlignment="1">
      <alignment horizontal="center"/>
    </xf>
    <xf numFmtId="0" fontId="31" fillId="0" borderId="32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1" fontId="6" fillId="37" borderId="16" xfId="0" applyNumberFormat="1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166" fontId="9" fillId="36" borderId="16" xfId="0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6" fillId="0" borderId="58" xfId="0" applyFont="1" applyFill="1" applyBorder="1" applyAlignment="1">
      <alignment/>
    </xf>
    <xf numFmtId="0" fontId="6" fillId="0" borderId="59" xfId="0" applyFont="1" applyFill="1" applyBorder="1" applyAlignment="1">
      <alignment/>
    </xf>
    <xf numFmtId="2" fontId="6" fillId="34" borderId="59" xfId="0" applyNumberFormat="1" applyFont="1" applyFill="1" applyBorder="1" applyAlignment="1">
      <alignment horizontal="center"/>
    </xf>
    <xf numFmtId="0" fontId="11" fillId="34" borderId="59" xfId="0" applyFont="1" applyFill="1" applyBorder="1" applyAlignment="1">
      <alignment horizontal="center"/>
    </xf>
    <xf numFmtId="2" fontId="9" fillId="47" borderId="16" xfId="0" applyNumberFormat="1" applyFont="1" applyFill="1" applyBorder="1" applyAlignment="1">
      <alignment horizontal="center" vertical="center"/>
    </xf>
    <xf numFmtId="0" fontId="6" fillId="34" borderId="58" xfId="0" applyFont="1" applyFill="1" applyBorder="1" applyAlignment="1">
      <alignment/>
    </xf>
    <xf numFmtId="0" fontId="6" fillId="34" borderId="59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2" fontId="6" fillId="34" borderId="58" xfId="0" applyNumberFormat="1" applyFont="1" applyFill="1" applyBorder="1" applyAlignment="1">
      <alignment horizontal="center"/>
    </xf>
    <xf numFmtId="0" fontId="6" fillId="34" borderId="60" xfId="0" applyFont="1" applyFill="1" applyBorder="1" applyAlignment="1">
      <alignment/>
    </xf>
    <xf numFmtId="2" fontId="6" fillId="34" borderId="0" xfId="0" applyNumberFormat="1" applyFont="1" applyFill="1" applyAlignment="1">
      <alignment horizontal="center" vertical="center"/>
    </xf>
    <xf numFmtId="2" fontId="9" fillId="40" borderId="16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2" fontId="6" fillId="34" borderId="0" xfId="0" applyNumberFormat="1" applyFont="1" applyFill="1" applyAlignment="1">
      <alignment/>
    </xf>
    <xf numFmtId="17" fontId="0" fillId="33" borderId="0" xfId="0" applyNumberFormat="1" applyFill="1" applyBorder="1" applyAlignment="1">
      <alignment horizontal="center" wrapText="1"/>
    </xf>
    <xf numFmtId="0" fontId="0" fillId="33" borderId="32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32" fillId="33" borderId="32" xfId="0" applyFont="1" applyFill="1" applyBorder="1" applyAlignment="1">
      <alignment horizontal="center" wrapText="1"/>
    </xf>
    <xf numFmtId="0" fontId="32" fillId="33" borderId="0" xfId="0" applyFont="1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32" fillId="33" borderId="25" xfId="0" applyFont="1" applyFill="1" applyBorder="1" applyAlignment="1">
      <alignment horizontal="center"/>
    </xf>
    <xf numFmtId="0" fontId="32" fillId="33" borderId="32" xfId="0" applyFont="1" applyFill="1" applyBorder="1" applyAlignment="1">
      <alignment horizontal="center"/>
    </xf>
    <xf numFmtId="0" fontId="32" fillId="33" borderId="19" xfId="0" applyFont="1" applyFill="1" applyBorder="1" applyAlignment="1">
      <alignment horizontal="center"/>
    </xf>
    <xf numFmtId="0" fontId="3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33" fillId="0" borderId="0" xfId="0" applyFont="1" applyAlignment="1">
      <alignment horizontal="center"/>
    </xf>
    <xf numFmtId="166" fontId="9" fillId="36" borderId="17" xfId="0" applyNumberFormat="1" applyFont="1" applyFill="1" applyBorder="1" applyAlignment="1">
      <alignment horizontal="center"/>
    </xf>
    <xf numFmtId="2" fontId="9" fillId="47" borderId="17" xfId="0" applyNumberFormat="1" applyFont="1" applyFill="1" applyBorder="1" applyAlignment="1">
      <alignment horizontal="center"/>
    </xf>
    <xf numFmtId="2" fontId="9" fillId="40" borderId="17" xfId="0" applyNumberFormat="1" applyFont="1" applyFill="1" applyBorder="1" applyAlignment="1">
      <alignment horizontal="center"/>
    </xf>
    <xf numFmtId="0" fontId="9" fillId="37" borderId="17" xfId="0" applyFont="1" applyFill="1" applyBorder="1" applyAlignment="1">
      <alignment/>
    </xf>
    <xf numFmtId="1" fontId="9" fillId="37" borderId="17" xfId="0" applyNumberFormat="1" applyFont="1" applyFill="1" applyBorder="1" applyAlignment="1">
      <alignment horizontal="center"/>
    </xf>
    <xf numFmtId="2" fontId="16" fillId="46" borderId="42" xfId="0" applyNumberFormat="1" applyFont="1" applyFill="1" applyBorder="1" applyAlignment="1">
      <alignment horizontal="center"/>
    </xf>
    <xf numFmtId="49" fontId="31" fillId="0" borderId="32" xfId="0" applyNumberFormat="1" applyFont="1" applyFill="1" applyBorder="1" applyAlignment="1">
      <alignment vertical="center"/>
    </xf>
    <xf numFmtId="0" fontId="31" fillId="0" borderId="32" xfId="0" applyFont="1" applyFill="1" applyBorder="1" applyAlignment="1">
      <alignment horizontal="left" vertical="center"/>
    </xf>
    <xf numFmtId="0" fontId="31" fillId="0" borderId="32" xfId="51" applyFont="1" applyFill="1" applyBorder="1" applyAlignment="1">
      <alignment vertical="center"/>
      <protection/>
    </xf>
    <xf numFmtId="0" fontId="31" fillId="0" borderId="32" xfId="0" applyFont="1" applyBorder="1" applyAlignment="1">
      <alignment vertical="center"/>
    </xf>
    <xf numFmtId="0" fontId="25" fillId="0" borderId="32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0" fontId="13" fillId="34" borderId="0" xfId="0" applyFont="1" applyFill="1" applyBorder="1" applyAlignment="1">
      <alignment horizontal="center"/>
    </xf>
    <xf numFmtId="1" fontId="6" fillId="34" borderId="0" xfId="0" applyNumberFormat="1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1" fontId="13" fillId="34" borderId="0" xfId="0" applyNumberFormat="1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31" fillId="34" borderId="0" xfId="0" applyFont="1" applyFill="1" applyBorder="1" applyAlignment="1">
      <alignment/>
    </xf>
    <xf numFmtId="0" fontId="31" fillId="34" borderId="0" xfId="0" applyFont="1" applyFill="1" applyBorder="1" applyAlignment="1">
      <alignment horizontal="center"/>
    </xf>
    <xf numFmtId="49" fontId="31" fillId="34" borderId="0" xfId="0" applyNumberFormat="1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12" fillId="34" borderId="0" xfId="0" applyFont="1" applyFill="1" applyBorder="1" applyAlignment="1">
      <alignment horizontal="center"/>
    </xf>
    <xf numFmtId="0" fontId="8" fillId="34" borderId="0" xfId="0" applyFont="1" applyFill="1" applyAlignment="1">
      <alignment/>
    </xf>
    <xf numFmtId="0" fontId="8" fillId="34" borderId="13" xfId="0" applyFont="1" applyFill="1" applyBorder="1" applyAlignment="1">
      <alignment/>
    </xf>
    <xf numFmtId="166" fontId="6" fillId="34" borderId="0" xfId="0" applyNumberFormat="1" applyFont="1" applyFill="1" applyAlignment="1">
      <alignment/>
    </xf>
    <xf numFmtId="2" fontId="6" fillId="34" borderId="0" xfId="0" applyNumberFormat="1" applyFont="1" applyFill="1" applyAlignment="1">
      <alignment horizont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66" fontId="6" fillId="0" borderId="0" xfId="0" applyNumberFormat="1" applyFont="1" applyFill="1" applyAlignment="1">
      <alignment/>
    </xf>
    <xf numFmtId="2" fontId="6" fillId="0" borderId="0" xfId="0" applyNumberFormat="1" applyFont="1" applyFill="1" applyAlignment="1">
      <alignment horizontal="center"/>
    </xf>
    <xf numFmtId="2" fontId="6" fillId="0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2" fillId="44" borderId="32" xfId="0" applyFont="1" applyFill="1" applyBorder="1" applyAlignment="1">
      <alignment horizontal="center"/>
    </xf>
    <xf numFmtId="0" fontId="32" fillId="46" borderId="32" xfId="0" applyFont="1" applyFill="1" applyBorder="1" applyAlignment="1">
      <alignment horizontal="center"/>
    </xf>
    <xf numFmtId="0" fontId="34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6" fontId="9" fillId="36" borderId="16" xfId="0" applyNumberFormat="1" applyFont="1" applyFill="1" applyBorder="1" applyAlignment="1">
      <alignment horizontal="center"/>
    </xf>
    <xf numFmtId="0" fontId="31" fillId="0" borderId="32" xfId="51" applyFont="1" applyFill="1" applyBorder="1" applyAlignment="1">
      <alignment horizontal="center"/>
      <protection/>
    </xf>
    <xf numFmtId="0" fontId="32" fillId="48" borderId="32" xfId="0" applyFont="1" applyFill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74" fillId="37" borderId="16" xfId="0" applyFont="1" applyFill="1" applyBorder="1" applyAlignment="1">
      <alignment horizontal="center"/>
    </xf>
    <xf numFmtId="0" fontId="6" fillId="37" borderId="16" xfId="0" applyFont="1" applyFill="1" applyBorder="1" applyAlignment="1">
      <alignment horizontal="center"/>
    </xf>
    <xf numFmtId="1" fontId="9" fillId="37" borderId="16" xfId="0" applyNumberFormat="1" applyFont="1" applyFill="1" applyBorder="1" applyAlignment="1">
      <alignment horizontal="center" vertical="center"/>
    </xf>
    <xf numFmtId="0" fontId="10" fillId="34" borderId="16" xfId="0" applyFont="1" applyFill="1" applyBorder="1" applyAlignment="1">
      <alignment horizontal="center" vertical="center"/>
    </xf>
    <xf numFmtId="0" fontId="75" fillId="34" borderId="16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/>
    </xf>
    <xf numFmtId="2" fontId="9" fillId="47" borderId="16" xfId="0" applyNumberFormat="1" applyFont="1" applyFill="1" applyBorder="1" applyAlignment="1">
      <alignment horizontal="center"/>
    </xf>
    <xf numFmtId="0" fontId="13" fillId="37" borderId="16" xfId="0" applyFont="1" applyFill="1" applyBorder="1" applyAlignment="1">
      <alignment horizontal="center"/>
    </xf>
    <xf numFmtId="0" fontId="13" fillId="40" borderId="16" xfId="0" applyFont="1" applyFill="1" applyBorder="1" applyAlignment="1">
      <alignment horizontal="center"/>
    </xf>
    <xf numFmtId="0" fontId="6" fillId="34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/>
    </xf>
    <xf numFmtId="0" fontId="13" fillId="41" borderId="16" xfId="0" applyFont="1" applyFill="1" applyBorder="1" applyAlignment="1">
      <alignment horizontal="center"/>
    </xf>
    <xf numFmtId="0" fontId="31" fillId="0" borderId="32" xfId="0" applyFont="1" applyBorder="1" applyAlignment="1">
      <alignment horizontal="left" vertical="center"/>
    </xf>
    <xf numFmtId="0" fontId="31" fillId="0" borderId="20" xfId="0" applyFont="1" applyFill="1" applyBorder="1" applyAlignment="1">
      <alignment/>
    </xf>
    <xf numFmtId="0" fontId="31" fillId="0" borderId="16" xfId="0" applyNumberFormat="1" applyFont="1" applyFill="1" applyBorder="1" applyAlignment="1">
      <alignment/>
    </xf>
    <xf numFmtId="0" fontId="31" fillId="0" borderId="16" xfId="0" applyFont="1" applyFill="1" applyBorder="1" applyAlignment="1">
      <alignment horizontal="center"/>
    </xf>
    <xf numFmtId="0" fontId="76" fillId="33" borderId="32" xfId="0" applyFont="1" applyFill="1" applyBorder="1" applyAlignment="1">
      <alignment horizontal="center" wrapText="1"/>
    </xf>
    <xf numFmtId="2" fontId="9" fillId="40" borderId="16" xfId="0" applyNumberFormat="1" applyFont="1" applyFill="1" applyBorder="1" applyAlignment="1">
      <alignment horizontal="center"/>
    </xf>
    <xf numFmtId="166" fontId="7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 horizontal="center"/>
    </xf>
    <xf numFmtId="2" fontId="7" fillId="34" borderId="11" xfId="0" applyNumberFormat="1" applyFont="1" applyFill="1" applyBorder="1" applyAlignment="1">
      <alignment horizontal="right"/>
    </xf>
    <xf numFmtId="2" fontId="7" fillId="33" borderId="11" xfId="0" applyNumberFormat="1" applyFont="1" applyFill="1" applyBorder="1" applyAlignment="1">
      <alignment horizontal="right"/>
    </xf>
    <xf numFmtId="0" fontId="7" fillId="34" borderId="11" xfId="0" applyFont="1" applyFill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/>
    </xf>
    <xf numFmtId="166" fontId="7" fillId="33" borderId="15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/>
    </xf>
    <xf numFmtId="2" fontId="7" fillId="34" borderId="15" xfId="0" applyNumberFormat="1" applyFont="1" applyFill="1" applyBorder="1" applyAlignment="1">
      <alignment horizontal="right"/>
    </xf>
    <xf numFmtId="2" fontId="7" fillId="33" borderId="15" xfId="0" applyNumberFormat="1" applyFont="1" applyFill="1" applyBorder="1" applyAlignment="1">
      <alignment horizontal="right"/>
    </xf>
    <xf numFmtId="0" fontId="7" fillId="34" borderId="15" xfId="0" applyFont="1" applyFill="1" applyBorder="1" applyAlignment="1">
      <alignment horizontal="center"/>
    </xf>
    <xf numFmtId="1" fontId="7" fillId="33" borderId="16" xfId="0" applyNumberFormat="1" applyFont="1" applyFill="1" applyBorder="1" applyAlignment="1">
      <alignment horizontal="center"/>
    </xf>
    <xf numFmtId="166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2" fontId="7" fillId="34" borderId="0" xfId="0" applyNumberFormat="1" applyFont="1" applyFill="1" applyAlignment="1">
      <alignment horizontal="right"/>
    </xf>
    <xf numFmtId="2" fontId="7" fillId="33" borderId="0" xfId="0" applyNumberFormat="1" applyFont="1" applyFill="1" applyAlignment="1">
      <alignment horizontal="right"/>
    </xf>
    <xf numFmtId="0" fontId="7" fillId="34" borderId="0" xfId="0" applyFont="1" applyFill="1" applyAlignment="1">
      <alignment horizontal="center"/>
    </xf>
    <xf numFmtId="1" fontId="7" fillId="33" borderId="0" xfId="0" applyNumberFormat="1" applyFont="1" applyFill="1" applyAlignment="1">
      <alignment horizontal="center"/>
    </xf>
    <xf numFmtId="0" fontId="9" fillId="35" borderId="17" xfId="0" applyFont="1" applyFill="1" applyBorder="1" applyAlignment="1">
      <alignment horizontal="center"/>
    </xf>
    <xf numFmtId="166" fontId="9" fillId="36" borderId="17" xfId="0" applyNumberFormat="1" applyFont="1" applyFill="1" applyBorder="1" applyAlignment="1">
      <alignment/>
    </xf>
    <xf numFmtId="0" fontId="9" fillId="36" borderId="17" xfId="0" applyFont="1" applyFill="1" applyBorder="1" applyAlignment="1">
      <alignment horizontal="center"/>
    </xf>
    <xf numFmtId="2" fontId="9" fillId="47" borderId="17" xfId="0" applyNumberFormat="1" applyFont="1" applyFill="1" applyBorder="1" applyAlignment="1">
      <alignment/>
    </xf>
    <xf numFmtId="0" fontId="9" fillId="47" borderId="17" xfId="0" applyFont="1" applyFill="1" applyBorder="1" applyAlignment="1">
      <alignment horizontal="center"/>
    </xf>
    <xf numFmtId="2" fontId="9" fillId="40" borderId="17" xfId="0" applyNumberFormat="1" applyFont="1" applyFill="1" applyBorder="1" applyAlignment="1">
      <alignment/>
    </xf>
    <xf numFmtId="0" fontId="9" fillId="40" borderId="17" xfId="0" applyFont="1" applyFill="1" applyBorder="1" applyAlignment="1">
      <alignment horizontal="center"/>
    </xf>
    <xf numFmtId="0" fontId="9" fillId="37" borderId="17" xfId="0" applyFont="1" applyFill="1" applyBorder="1" applyAlignment="1">
      <alignment horizontal="center"/>
    </xf>
    <xf numFmtId="1" fontId="6" fillId="37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" fontId="6" fillId="37" borderId="32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Fill="1" applyAlignment="1">
      <alignment/>
    </xf>
    <xf numFmtId="16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" fontId="6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29" fillId="0" borderId="61" xfId="0" applyFont="1" applyBorder="1" applyAlignment="1">
      <alignment horizontal="center" vertical="center" wrapText="1"/>
    </xf>
    <xf numFmtId="0" fontId="29" fillId="0" borderId="62" xfId="0" applyFont="1" applyBorder="1" applyAlignment="1">
      <alignment horizontal="center" vertical="center"/>
    </xf>
    <xf numFmtId="0" fontId="30" fillId="0" borderId="0" xfId="0" applyFont="1" applyAlignment="1">
      <alignment vertical="center"/>
    </xf>
    <xf numFmtId="0" fontId="29" fillId="0" borderId="45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9" fillId="0" borderId="63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21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9" fillId="35" borderId="3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35" borderId="32" xfId="0" applyFont="1" applyFill="1" applyBorder="1" applyAlignment="1">
      <alignment horizontal="center"/>
    </xf>
    <xf numFmtId="49" fontId="31" fillId="0" borderId="3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2" fontId="9" fillId="47" borderId="16" xfId="0" applyNumberFormat="1" applyFont="1" applyFill="1" applyBorder="1" applyAlignment="1">
      <alignment horizontal="center"/>
    </xf>
    <xf numFmtId="166" fontId="9" fillId="36" borderId="32" xfId="0" applyNumberFormat="1" applyFont="1" applyFill="1" applyBorder="1" applyAlignment="1">
      <alignment horizontal="center"/>
    </xf>
    <xf numFmtId="2" fontId="9" fillId="47" borderId="32" xfId="0" applyNumberFormat="1" applyFont="1" applyFill="1" applyBorder="1" applyAlignment="1">
      <alignment horizontal="center"/>
    </xf>
    <xf numFmtId="2" fontId="9" fillId="40" borderId="32" xfId="0" applyNumberFormat="1" applyFont="1" applyFill="1" applyBorder="1" applyAlignment="1">
      <alignment horizontal="center"/>
    </xf>
    <xf numFmtId="1" fontId="9" fillId="37" borderId="32" xfId="0" applyNumberFormat="1" applyFont="1" applyFill="1" applyBorder="1" applyAlignment="1">
      <alignment horizontal="center"/>
    </xf>
    <xf numFmtId="2" fontId="6" fillId="37" borderId="32" xfId="0" applyNumberFormat="1" applyFont="1" applyFill="1" applyBorder="1" applyAlignment="1">
      <alignment horizontal="center"/>
    </xf>
    <xf numFmtId="166" fontId="9" fillId="36" borderId="32" xfId="0" applyNumberFormat="1" applyFont="1" applyFill="1" applyBorder="1" applyAlignment="1">
      <alignment horizontal="center"/>
    </xf>
    <xf numFmtId="2" fontId="9" fillId="47" borderId="32" xfId="0" applyNumberFormat="1" applyFont="1" applyFill="1" applyBorder="1" applyAlignment="1">
      <alignment horizontal="center"/>
    </xf>
    <xf numFmtId="2" fontId="9" fillId="40" borderId="3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52" applyFont="1" applyFill="1" applyBorder="1" applyAlignment="1">
      <alignment horizontal="center"/>
      <protection/>
    </xf>
    <xf numFmtId="0" fontId="0" fillId="0" borderId="32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32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left" vertical="center"/>
    </xf>
    <xf numFmtId="0" fontId="9" fillId="0" borderId="32" xfId="0" applyFont="1" applyBorder="1" applyAlignment="1">
      <alignment/>
    </xf>
    <xf numFmtId="0" fontId="0" fillId="0" borderId="32" xfId="0" applyFont="1" applyFill="1" applyBorder="1" applyAlignment="1">
      <alignment/>
    </xf>
    <xf numFmtId="0" fontId="0" fillId="48" borderId="32" xfId="0" applyFont="1" applyFill="1" applyBorder="1" applyAlignment="1">
      <alignment/>
    </xf>
    <xf numFmtId="0" fontId="0" fillId="0" borderId="32" xfId="52" applyFont="1" applyFill="1" applyBorder="1">
      <alignment/>
      <protection/>
    </xf>
    <xf numFmtId="0" fontId="0" fillId="48" borderId="32" xfId="0" applyFont="1" applyFill="1" applyBorder="1" applyAlignment="1">
      <alignment wrapText="1"/>
    </xf>
    <xf numFmtId="49" fontId="0" fillId="48" borderId="32" xfId="0" applyNumberFormat="1" applyFont="1" applyFill="1" applyBorder="1" applyAlignment="1">
      <alignment horizontal="left" vertical="center"/>
    </xf>
    <xf numFmtId="0" fontId="0" fillId="48" borderId="32" xfId="0" applyFont="1" applyFill="1" applyBorder="1" applyAlignment="1">
      <alignment horizontal="left" wrapText="1"/>
    </xf>
    <xf numFmtId="0" fontId="0" fillId="48" borderId="32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>
      <alignment horizontal="left" wrapText="1"/>
    </xf>
    <xf numFmtId="49" fontId="0" fillId="0" borderId="32" xfId="0" applyNumberFormat="1" applyFont="1" applyFill="1" applyBorder="1" applyAlignment="1">
      <alignment horizontal="left" vertical="center"/>
    </xf>
    <xf numFmtId="49" fontId="77" fillId="0" borderId="32" xfId="0" applyNumberFormat="1" applyFont="1" applyFill="1" applyBorder="1" applyAlignment="1">
      <alignment horizontal="center" vertical="center"/>
    </xf>
    <xf numFmtId="0" fontId="77" fillId="0" borderId="32" xfId="51" applyFont="1" applyFill="1" applyBorder="1" applyAlignment="1">
      <alignment horizontal="center"/>
      <protection/>
    </xf>
    <xf numFmtId="49" fontId="0" fillId="0" borderId="3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0" fontId="0" fillId="0" borderId="3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wrapText="1"/>
    </xf>
    <xf numFmtId="0" fontId="0" fillId="0" borderId="0" xfId="52" applyFont="1" applyFill="1" applyBorder="1" applyAlignment="1">
      <alignment horizontal="center"/>
      <protection/>
    </xf>
    <xf numFmtId="0" fontId="0" fillId="0" borderId="0" xfId="52" applyFont="1" applyFill="1" applyBorder="1">
      <alignment/>
      <protection/>
    </xf>
    <xf numFmtId="0" fontId="13" fillId="38" borderId="10" xfId="0" applyFont="1" applyFill="1" applyBorder="1" applyAlignment="1">
      <alignment/>
    </xf>
    <xf numFmtId="0" fontId="13" fillId="38" borderId="11" xfId="0" applyFont="1" applyFill="1" applyBorder="1" applyAlignment="1">
      <alignment/>
    </xf>
    <xf numFmtId="0" fontId="13" fillId="38" borderId="11" xfId="0" applyFont="1" applyFill="1" applyBorder="1" applyAlignment="1">
      <alignment/>
    </xf>
    <xf numFmtId="0" fontId="9" fillId="38" borderId="11" xfId="0" applyFont="1" applyFill="1" applyBorder="1" applyAlignment="1">
      <alignment horizontal="center"/>
    </xf>
    <xf numFmtId="0" fontId="13" fillId="38" borderId="12" xfId="0" applyFont="1" applyFill="1" applyBorder="1" applyAlignment="1">
      <alignment horizontal="center"/>
    </xf>
    <xf numFmtId="0" fontId="6" fillId="0" borderId="32" xfId="0" applyFont="1" applyFill="1" applyBorder="1" applyAlignment="1">
      <alignment/>
    </xf>
    <xf numFmtId="2" fontId="6" fillId="34" borderId="32" xfId="0" applyNumberFormat="1" applyFont="1" applyFill="1" applyBorder="1" applyAlignment="1">
      <alignment horizontal="center"/>
    </xf>
    <xf numFmtId="0" fontId="11" fillId="34" borderId="32" xfId="0" applyFont="1" applyFill="1" applyBorder="1" applyAlignment="1">
      <alignment horizontal="center"/>
    </xf>
    <xf numFmtId="0" fontId="6" fillId="34" borderId="32" xfId="0" applyFont="1" applyFill="1" applyBorder="1" applyAlignment="1">
      <alignment/>
    </xf>
    <xf numFmtId="0" fontId="0" fillId="12" borderId="32" xfId="0" applyFont="1" applyFill="1" applyBorder="1" applyAlignment="1">
      <alignment/>
    </xf>
    <xf numFmtId="49" fontId="0" fillId="12" borderId="32" xfId="0" applyNumberFormat="1" applyFont="1" applyFill="1" applyBorder="1" applyAlignment="1">
      <alignment horizontal="left" vertical="center"/>
    </xf>
    <xf numFmtId="0" fontId="0" fillId="12" borderId="32" xfId="0" applyFont="1" applyFill="1" applyBorder="1" applyAlignment="1">
      <alignment horizontal="left" wrapText="1"/>
    </xf>
    <xf numFmtId="0" fontId="0" fillId="12" borderId="32" xfId="0" applyFont="1" applyFill="1" applyBorder="1" applyAlignment="1">
      <alignment horizontal="left" vertical="center" wrapText="1"/>
    </xf>
    <xf numFmtId="0" fontId="0" fillId="12" borderId="32" xfId="0" applyFont="1" applyFill="1" applyBorder="1" applyAlignment="1">
      <alignment wrapText="1"/>
    </xf>
    <xf numFmtId="0" fontId="0" fillId="12" borderId="32" xfId="52" applyFont="1" applyFill="1" applyBorder="1">
      <alignment/>
      <protection/>
    </xf>
    <xf numFmtId="0" fontId="0" fillId="0" borderId="32" xfId="0" applyFont="1" applyFill="1" applyBorder="1" applyAlignment="1">
      <alignment horizontal="center"/>
    </xf>
    <xf numFmtId="0" fontId="0" fillId="0" borderId="32" xfId="52" applyFont="1" applyFill="1" applyBorder="1" applyAlignment="1">
      <alignment horizontal="center"/>
      <protection/>
    </xf>
    <xf numFmtId="166" fontId="9" fillId="36" borderId="16" xfId="0" applyNumberFormat="1" applyFont="1" applyFill="1" applyBorder="1" applyAlignment="1">
      <alignment horizontal="center"/>
    </xf>
    <xf numFmtId="2" fontId="9" fillId="40" borderId="16" xfId="0" applyNumberFormat="1" applyFont="1" applyFill="1" applyBorder="1" applyAlignment="1">
      <alignment horizontal="center"/>
    </xf>
    <xf numFmtId="166" fontId="9" fillId="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2" fontId="9" fillId="0" borderId="16" xfId="0" applyNumberFormat="1" applyFont="1" applyFill="1" applyBorder="1" applyAlignment="1">
      <alignment horizontal="center" vertical="center"/>
    </xf>
    <xf numFmtId="0" fontId="29" fillId="35" borderId="45" xfId="0" applyFont="1" applyFill="1" applyBorder="1" applyAlignment="1">
      <alignment horizontal="center"/>
    </xf>
    <xf numFmtId="0" fontId="29" fillId="35" borderId="32" xfId="0" applyFont="1" applyFill="1" applyBorder="1" applyAlignment="1">
      <alignment horizontal="center"/>
    </xf>
    <xf numFmtId="0" fontId="29" fillId="35" borderId="47" xfId="0" applyFont="1" applyFill="1" applyBorder="1" applyAlignment="1">
      <alignment horizontal="center"/>
    </xf>
    <xf numFmtId="0" fontId="29" fillId="35" borderId="64" xfId="0" applyFont="1" applyFill="1" applyBorder="1" applyAlignment="1">
      <alignment horizontal="center"/>
    </xf>
    <xf numFmtId="0" fontId="29" fillId="35" borderId="65" xfId="0" applyFont="1" applyFill="1" applyBorder="1" applyAlignment="1">
      <alignment horizontal="center"/>
    </xf>
    <xf numFmtId="0" fontId="29" fillId="35" borderId="66" xfId="0" applyFont="1" applyFill="1" applyBorder="1" applyAlignment="1">
      <alignment horizontal="center"/>
    </xf>
    <xf numFmtId="0" fontId="29" fillId="35" borderId="67" xfId="0" applyFont="1" applyFill="1" applyBorder="1" applyAlignment="1">
      <alignment horizontal="center"/>
    </xf>
    <xf numFmtId="0" fontId="29" fillId="35" borderId="19" xfId="0" applyFont="1" applyFill="1" applyBorder="1" applyAlignment="1">
      <alignment horizontal="center"/>
    </xf>
    <xf numFmtId="0" fontId="29" fillId="35" borderId="68" xfId="0" applyFont="1" applyFill="1" applyBorder="1" applyAlignment="1">
      <alignment horizontal="center"/>
    </xf>
    <xf numFmtId="0" fontId="29" fillId="35" borderId="69" xfId="0" applyFont="1" applyFill="1" applyBorder="1" applyAlignment="1">
      <alignment horizontal="center"/>
    </xf>
    <xf numFmtId="0" fontId="29" fillId="35" borderId="70" xfId="0" applyFont="1" applyFill="1" applyBorder="1" applyAlignment="1">
      <alignment horizontal="center"/>
    </xf>
    <xf numFmtId="0" fontId="29" fillId="35" borderId="71" xfId="0" applyFont="1" applyFill="1" applyBorder="1" applyAlignment="1">
      <alignment horizontal="center"/>
    </xf>
    <xf numFmtId="0" fontId="27" fillId="0" borderId="0" xfId="0" applyNumberFormat="1" applyFont="1" applyAlignment="1">
      <alignment horizontal="center"/>
    </xf>
    <xf numFmtId="0" fontId="28" fillId="0" borderId="0" xfId="0" applyNumberFormat="1" applyFont="1" applyAlignment="1">
      <alignment horizontal="center"/>
    </xf>
    <xf numFmtId="0" fontId="8" fillId="36" borderId="0" xfId="0" applyNumberFormat="1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6" borderId="0" xfId="0" applyNumberFormat="1" applyFont="1" applyFill="1" applyAlignment="1">
      <alignment horizontal="center"/>
    </xf>
    <xf numFmtId="0" fontId="24" fillId="44" borderId="0" xfId="0" applyFont="1" applyFill="1" applyAlignment="1">
      <alignment horizontal="center"/>
    </xf>
    <xf numFmtId="0" fontId="24" fillId="44" borderId="0" xfId="0" applyNumberFormat="1" applyFont="1" applyFill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4" fillId="0" borderId="0" xfId="0" applyNumberFormat="1" applyFont="1" applyFill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4" fillId="44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7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75" xfId="0" applyFont="1" applyFill="1" applyBorder="1" applyAlignment="1">
      <alignment horizontal="center"/>
    </xf>
    <xf numFmtId="0" fontId="5" fillId="0" borderId="76" xfId="0" applyFont="1" applyFill="1" applyBorder="1" applyAlignment="1">
      <alignment horizontal="center"/>
    </xf>
    <xf numFmtId="166" fontId="5" fillId="0" borderId="77" xfId="0" applyNumberFormat="1" applyFont="1" applyBorder="1" applyAlignment="1">
      <alignment horizontal="center"/>
    </xf>
    <xf numFmtId="166" fontId="5" fillId="0" borderId="78" xfId="0" applyNumberFormat="1" applyFont="1" applyBorder="1" applyAlignment="1">
      <alignment horizontal="center"/>
    </xf>
    <xf numFmtId="166" fontId="5" fillId="0" borderId="24" xfId="0" applyNumberFormat="1" applyFont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79" xfId="0" applyFont="1" applyFill="1" applyBorder="1" applyAlignment="1">
      <alignment horizontal="center"/>
    </xf>
    <xf numFmtId="168" fontId="8" fillId="33" borderId="13" xfId="0" applyNumberFormat="1" applyFont="1" applyFill="1" applyBorder="1" applyAlignment="1">
      <alignment horizontal="center"/>
    </xf>
    <xf numFmtId="168" fontId="8" fillId="33" borderId="0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 wrapText="1"/>
    </xf>
    <xf numFmtId="0" fontId="0" fillId="33" borderId="19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4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M27"/>
  <sheetViews>
    <sheetView view="pageBreakPreview" zoomScale="60" zoomScaleNormal="60" zoomScalePageLayoutView="0" workbookViewId="0" topLeftCell="A1">
      <selection activeCell="B4" sqref="B4:D4"/>
    </sheetView>
  </sheetViews>
  <sheetFormatPr defaultColWidth="11.421875" defaultRowHeight="12.75"/>
  <cols>
    <col min="1" max="1" width="0.85546875" style="0" customWidth="1"/>
    <col min="2" max="2" width="24.7109375" style="299" customWidth="1"/>
    <col min="3" max="3" width="59.7109375" style="299" customWidth="1"/>
    <col min="4" max="4" width="16.7109375" style="299" customWidth="1"/>
    <col min="5" max="5" width="4.421875" style="0" customWidth="1"/>
    <col min="6" max="6" width="24.7109375" style="299" customWidth="1"/>
    <col min="7" max="7" width="59.7109375" style="299" customWidth="1"/>
    <col min="8" max="8" width="16.7109375" style="299" customWidth="1"/>
    <col min="11" max="11" width="18.57421875" style="0" bestFit="1" customWidth="1"/>
    <col min="13" max="13" width="17.8515625" style="0" bestFit="1" customWidth="1"/>
  </cols>
  <sheetData>
    <row r="1" spans="2:9" ht="59.25" customHeight="1" thickBot="1">
      <c r="B1" s="549" t="s">
        <v>701</v>
      </c>
      <c r="C1" s="550"/>
      <c r="D1" s="550"/>
      <c r="E1" s="550"/>
      <c r="F1" s="550"/>
      <c r="G1" s="550"/>
      <c r="H1" s="550"/>
      <c r="I1" s="279"/>
    </row>
    <row r="2" spans="2:13" ht="33" customHeight="1" thickTop="1">
      <c r="B2" s="546" t="s">
        <v>22</v>
      </c>
      <c r="C2" s="547"/>
      <c r="D2" s="548"/>
      <c r="E2" s="280"/>
      <c r="F2" s="546" t="s">
        <v>23</v>
      </c>
      <c r="G2" s="547"/>
      <c r="H2" s="548"/>
      <c r="I2" s="281"/>
      <c r="K2" s="377"/>
      <c r="L2" s="377"/>
      <c r="M2" s="377"/>
    </row>
    <row r="3" spans="2:13" s="457" customFormat="1" ht="33.75" thickBot="1">
      <c r="B3" s="458">
        <v>343381</v>
      </c>
      <c r="C3" s="449" t="s">
        <v>684</v>
      </c>
      <c r="D3" s="450" t="s">
        <v>102</v>
      </c>
      <c r="E3" s="451"/>
      <c r="F3" s="452">
        <v>164761</v>
      </c>
      <c r="G3" s="453" t="s">
        <v>96</v>
      </c>
      <c r="H3" s="454" t="s">
        <v>102</v>
      </c>
      <c r="I3" s="455"/>
      <c r="J3" s="456"/>
      <c r="K3" s="456"/>
      <c r="L3" s="456"/>
      <c r="M3" s="456"/>
    </row>
    <row r="4" spans="2:13" ht="33" customHeight="1" thickTop="1">
      <c r="B4" s="546" t="s">
        <v>62</v>
      </c>
      <c r="C4" s="547"/>
      <c r="D4" s="548"/>
      <c r="E4" s="281"/>
      <c r="F4" s="282">
        <v>1496746</v>
      </c>
      <c r="G4" s="285" t="s">
        <v>99</v>
      </c>
      <c r="H4" s="286" t="s">
        <v>102</v>
      </c>
      <c r="I4" s="281"/>
      <c r="J4" s="336"/>
      <c r="K4" s="336"/>
      <c r="L4" s="336"/>
      <c r="M4" s="336"/>
    </row>
    <row r="5" spans="2:13" ht="33" customHeight="1">
      <c r="B5" s="287">
        <v>1707477</v>
      </c>
      <c r="C5" s="283" t="s">
        <v>103</v>
      </c>
      <c r="D5" s="288" t="s">
        <v>102</v>
      </c>
      <c r="E5" s="281"/>
      <c r="F5" s="282">
        <v>1652797</v>
      </c>
      <c r="G5" s="283" t="s">
        <v>685</v>
      </c>
      <c r="H5" s="286" t="s">
        <v>102</v>
      </c>
      <c r="I5" s="281"/>
      <c r="J5" s="336"/>
      <c r="K5" s="336"/>
      <c r="L5" s="336"/>
      <c r="M5" s="336"/>
    </row>
    <row r="6" spans="2:13" ht="33" customHeight="1" thickBot="1">
      <c r="B6" s="289"/>
      <c r="C6" s="290"/>
      <c r="D6" s="291"/>
      <c r="E6" s="281"/>
      <c r="F6" s="282"/>
      <c r="G6" s="283"/>
      <c r="H6" s="284"/>
      <c r="I6" s="281"/>
      <c r="J6" s="336"/>
      <c r="K6" s="336"/>
      <c r="L6" s="336"/>
      <c r="M6" s="336"/>
    </row>
    <row r="7" spans="2:13" ht="33" customHeight="1" thickTop="1">
      <c r="B7" s="546" t="s">
        <v>24</v>
      </c>
      <c r="C7" s="547"/>
      <c r="D7" s="548"/>
      <c r="E7" s="281"/>
      <c r="F7" s="546" t="s">
        <v>63</v>
      </c>
      <c r="G7" s="547"/>
      <c r="H7" s="548"/>
      <c r="I7" s="281"/>
      <c r="J7" s="336"/>
      <c r="K7" s="448"/>
      <c r="L7" s="336"/>
      <c r="M7" s="336"/>
    </row>
    <row r="8" spans="2:13" ht="33" customHeight="1">
      <c r="B8" s="292">
        <v>343389</v>
      </c>
      <c r="C8" s="293" t="s">
        <v>97</v>
      </c>
      <c r="D8" s="294" t="s">
        <v>102</v>
      </c>
      <c r="E8" s="281"/>
      <c r="F8" s="287">
        <v>660956</v>
      </c>
      <c r="G8" s="283" t="s">
        <v>686</v>
      </c>
      <c r="H8" s="286" t="s">
        <v>687</v>
      </c>
      <c r="I8" s="281"/>
      <c r="J8" s="336"/>
      <c r="K8" s="448"/>
      <c r="L8" s="336"/>
      <c r="M8" s="336"/>
    </row>
    <row r="9" spans="2:13" ht="33" customHeight="1">
      <c r="B9" s="543" t="s">
        <v>64</v>
      </c>
      <c r="C9" s="544"/>
      <c r="D9" s="545"/>
      <c r="E9" s="281"/>
      <c r="F9" s="282">
        <v>104957</v>
      </c>
      <c r="G9" s="285" t="s">
        <v>688</v>
      </c>
      <c r="H9" s="286" t="s">
        <v>317</v>
      </c>
      <c r="I9" s="281"/>
      <c r="J9" s="336"/>
      <c r="K9" s="336"/>
      <c r="L9" s="336"/>
      <c r="M9" s="336"/>
    </row>
    <row r="10" spans="2:13" ht="33" customHeight="1">
      <c r="B10" s="287"/>
      <c r="C10" s="293"/>
      <c r="D10" s="286"/>
      <c r="E10" s="281"/>
      <c r="F10" s="282" t="s">
        <v>689</v>
      </c>
      <c r="G10" s="285" t="s">
        <v>321</v>
      </c>
      <c r="H10" s="286" t="s">
        <v>317</v>
      </c>
      <c r="I10" s="281"/>
      <c r="J10" s="336"/>
      <c r="K10" s="336"/>
      <c r="L10" s="336"/>
      <c r="M10" s="336"/>
    </row>
    <row r="11" spans="2:13" ht="33" customHeight="1" thickBot="1">
      <c r="B11" s="543" t="s">
        <v>65</v>
      </c>
      <c r="C11" s="544"/>
      <c r="D11" s="545"/>
      <c r="E11" s="281"/>
      <c r="F11" s="282"/>
      <c r="G11" s="285"/>
      <c r="H11" s="286"/>
      <c r="I11" s="281"/>
      <c r="J11" s="336"/>
      <c r="K11" s="336"/>
      <c r="L11" s="336"/>
      <c r="M11" s="336"/>
    </row>
    <row r="12" spans="2:13" ht="33" customHeight="1" thickTop="1">
      <c r="B12" s="287" t="s">
        <v>689</v>
      </c>
      <c r="C12" s="285" t="s">
        <v>130</v>
      </c>
      <c r="D12" s="294" t="s">
        <v>102</v>
      </c>
      <c r="E12" s="281"/>
      <c r="F12" s="540" t="s">
        <v>45</v>
      </c>
      <c r="G12" s="541"/>
      <c r="H12" s="542"/>
      <c r="I12" s="281"/>
      <c r="J12" s="336"/>
      <c r="K12" s="336"/>
      <c r="L12" s="336"/>
      <c r="M12" s="336"/>
    </row>
    <row r="13" spans="2:13" ht="33" customHeight="1">
      <c r="B13" s="282" t="s">
        <v>689</v>
      </c>
      <c r="C13" s="285" t="s">
        <v>690</v>
      </c>
      <c r="D13" s="286" t="s">
        <v>102</v>
      </c>
      <c r="E13" s="281"/>
      <c r="F13" s="282" t="s">
        <v>689</v>
      </c>
      <c r="G13" s="285" t="s">
        <v>692</v>
      </c>
      <c r="H13" s="286" t="s">
        <v>102</v>
      </c>
      <c r="I13" s="281"/>
      <c r="J13" s="336"/>
      <c r="K13" s="336"/>
      <c r="L13" s="336"/>
      <c r="M13" s="336"/>
    </row>
    <row r="14" spans="2:13" ht="33" customHeight="1">
      <c r="B14" s="287" t="s">
        <v>689</v>
      </c>
      <c r="C14" s="285" t="s">
        <v>691</v>
      </c>
      <c r="D14" s="286" t="s">
        <v>102</v>
      </c>
      <c r="E14" s="281"/>
      <c r="F14" s="282" t="s">
        <v>689</v>
      </c>
      <c r="G14" s="285" t="s">
        <v>693</v>
      </c>
      <c r="H14" s="286" t="s">
        <v>102</v>
      </c>
      <c r="I14" s="281"/>
      <c r="J14" s="336"/>
      <c r="K14" s="336"/>
      <c r="L14" s="336"/>
      <c r="M14" s="336"/>
    </row>
    <row r="15" spans="2:13" ht="33" customHeight="1">
      <c r="B15" s="295">
        <v>2059639</v>
      </c>
      <c r="C15" s="296" t="s">
        <v>457</v>
      </c>
      <c r="D15" s="297" t="s">
        <v>277</v>
      </c>
      <c r="E15" s="281"/>
      <c r="F15" s="295" t="s">
        <v>689</v>
      </c>
      <c r="G15" s="296" t="s">
        <v>145</v>
      </c>
      <c r="H15" s="297" t="s">
        <v>102</v>
      </c>
      <c r="I15" s="281"/>
      <c r="J15" s="336"/>
      <c r="K15" s="448"/>
      <c r="L15" s="336"/>
      <c r="M15" s="336"/>
    </row>
    <row r="16" spans="2:13" ht="33" customHeight="1">
      <c r="B16" s="543" t="s">
        <v>25</v>
      </c>
      <c r="C16" s="544"/>
      <c r="D16" s="545"/>
      <c r="E16" s="281"/>
      <c r="F16" s="537" t="s">
        <v>46</v>
      </c>
      <c r="G16" s="538"/>
      <c r="H16" s="539"/>
      <c r="I16" s="281"/>
      <c r="K16" s="448"/>
      <c r="L16" s="378"/>
      <c r="M16" s="378"/>
    </row>
    <row r="17" spans="2:11" ht="33" customHeight="1">
      <c r="B17" s="282"/>
      <c r="C17" s="285"/>
      <c r="D17" s="286"/>
      <c r="E17" s="281"/>
      <c r="F17" s="282" t="s">
        <v>689</v>
      </c>
      <c r="G17" s="285" t="s">
        <v>696</v>
      </c>
      <c r="H17" s="286" t="s">
        <v>409</v>
      </c>
      <c r="I17" s="281"/>
      <c r="K17" s="448"/>
    </row>
    <row r="18" spans="2:13" ht="33" customHeight="1">
      <c r="B18" s="282"/>
      <c r="C18" s="285"/>
      <c r="D18" s="286"/>
      <c r="E18" s="281"/>
      <c r="F18" s="282" t="s">
        <v>689</v>
      </c>
      <c r="G18" s="283" t="s">
        <v>149</v>
      </c>
      <c r="H18" s="288" t="s">
        <v>102</v>
      </c>
      <c r="I18" s="281"/>
      <c r="L18" s="448"/>
      <c r="M18" s="448"/>
    </row>
    <row r="19" spans="2:9" ht="33" customHeight="1" thickBot="1">
      <c r="B19" s="298" t="s">
        <v>66</v>
      </c>
      <c r="C19" s="290"/>
      <c r="D19" s="291" t="s">
        <v>66</v>
      </c>
      <c r="E19" s="281"/>
      <c r="F19" s="295" t="s">
        <v>689</v>
      </c>
      <c r="G19" s="296" t="s">
        <v>208</v>
      </c>
      <c r="H19" s="297" t="s">
        <v>102</v>
      </c>
      <c r="I19" s="281"/>
    </row>
    <row r="20" spans="2:9" ht="33" customHeight="1" thickTop="1">
      <c r="B20" s="540" t="s">
        <v>67</v>
      </c>
      <c r="C20" s="541"/>
      <c r="D20" s="542"/>
      <c r="E20" s="281"/>
      <c r="F20" s="537" t="s">
        <v>68</v>
      </c>
      <c r="G20" s="538"/>
      <c r="H20" s="539"/>
      <c r="I20" s="281"/>
    </row>
    <row r="21" spans="2:9" ht="33" customHeight="1">
      <c r="B21" s="282" t="s">
        <v>689</v>
      </c>
      <c r="C21" s="285" t="s">
        <v>195</v>
      </c>
      <c r="D21" s="286" t="s">
        <v>102</v>
      </c>
      <c r="E21" s="281"/>
      <c r="F21" s="282">
        <v>2153404</v>
      </c>
      <c r="G21" s="390" t="s">
        <v>697</v>
      </c>
      <c r="H21" s="286" t="s">
        <v>102</v>
      </c>
      <c r="I21" s="281"/>
    </row>
    <row r="22" spans="2:9" ht="33" customHeight="1">
      <c r="B22" s="282" t="s">
        <v>689</v>
      </c>
      <c r="C22" s="285" t="s">
        <v>694</v>
      </c>
      <c r="D22" s="286" t="s">
        <v>277</v>
      </c>
      <c r="E22" s="281"/>
      <c r="F22" s="282">
        <v>2153410</v>
      </c>
      <c r="G22" s="285" t="s">
        <v>698</v>
      </c>
      <c r="H22" s="286" t="s">
        <v>102</v>
      </c>
      <c r="I22" s="281"/>
    </row>
    <row r="23" spans="2:9" ht="33" customHeight="1" thickBot="1">
      <c r="B23" s="295" t="s">
        <v>689</v>
      </c>
      <c r="C23" s="296" t="s">
        <v>304</v>
      </c>
      <c r="D23" s="297" t="s">
        <v>277</v>
      </c>
      <c r="E23" s="281"/>
      <c r="F23" s="298">
        <v>2153406</v>
      </c>
      <c r="G23" s="290" t="s">
        <v>699</v>
      </c>
      <c r="H23" s="291" t="s">
        <v>102</v>
      </c>
      <c r="I23" s="281"/>
    </row>
    <row r="24" spans="2:9" ht="33" customHeight="1" thickTop="1">
      <c r="B24" s="537" t="s">
        <v>69</v>
      </c>
      <c r="C24" s="538"/>
      <c r="D24" s="539"/>
      <c r="E24" s="281"/>
      <c r="F24" s="540" t="s">
        <v>70</v>
      </c>
      <c r="G24" s="541"/>
      <c r="H24" s="542"/>
      <c r="I24" s="281"/>
    </row>
    <row r="25" spans="2:9" ht="33" customHeight="1">
      <c r="B25" s="287" t="s">
        <v>689</v>
      </c>
      <c r="C25" s="283" t="s">
        <v>695</v>
      </c>
      <c r="D25" s="288" t="s">
        <v>102</v>
      </c>
      <c r="E25" s="281"/>
      <c r="F25" s="282" t="s">
        <v>689</v>
      </c>
      <c r="G25" s="285" t="s">
        <v>700</v>
      </c>
      <c r="H25" s="286" t="s">
        <v>237</v>
      </c>
      <c r="I25" s="281"/>
    </row>
    <row r="26" spans="2:9" ht="33" customHeight="1">
      <c r="B26" s="282" t="s">
        <v>689</v>
      </c>
      <c r="C26" s="285" t="s">
        <v>602</v>
      </c>
      <c r="D26" s="286" t="s">
        <v>102</v>
      </c>
      <c r="E26" s="281"/>
      <c r="F26" s="282" t="s">
        <v>689</v>
      </c>
      <c r="G26" s="285" t="s">
        <v>241</v>
      </c>
      <c r="H26" s="286" t="s">
        <v>237</v>
      </c>
      <c r="I26" s="281"/>
    </row>
    <row r="27" spans="2:9" ht="33" customHeight="1" thickBot="1">
      <c r="B27" s="298" t="s">
        <v>689</v>
      </c>
      <c r="C27" s="290" t="s">
        <v>471</v>
      </c>
      <c r="D27" s="291" t="s">
        <v>409</v>
      </c>
      <c r="E27" s="281"/>
      <c r="F27" s="298" t="s">
        <v>689</v>
      </c>
      <c r="G27" s="290" t="s">
        <v>244</v>
      </c>
      <c r="H27" s="291" t="s">
        <v>237</v>
      </c>
      <c r="I27" s="281"/>
    </row>
    <row r="28" ht="13.5" thickTop="1"/>
  </sheetData>
  <sheetProtection/>
  <mergeCells count="15">
    <mergeCell ref="B7:D7"/>
    <mergeCell ref="F7:H7"/>
    <mergeCell ref="B9:D9"/>
    <mergeCell ref="B11:D11"/>
    <mergeCell ref="B1:H1"/>
    <mergeCell ref="B2:D2"/>
    <mergeCell ref="F2:H2"/>
    <mergeCell ref="B4:D4"/>
    <mergeCell ref="B24:D24"/>
    <mergeCell ref="F24:H24"/>
    <mergeCell ref="F12:H12"/>
    <mergeCell ref="B16:D16"/>
    <mergeCell ref="F16:H16"/>
    <mergeCell ref="B20:D20"/>
    <mergeCell ref="F20:H20"/>
  </mergeCells>
  <printOptions/>
  <pageMargins left="0.25" right="0.25" top="0.75" bottom="0.75" header="0.3" footer="0.3"/>
  <pageSetup horizontalDpi="600" verticalDpi="600" orientation="landscape" paperSize="8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X48"/>
  <sheetViews>
    <sheetView tabSelected="1"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11.421875" defaultRowHeight="12.75"/>
  <cols>
    <col min="1" max="1" width="8.7109375" style="8" bestFit="1" customWidth="1"/>
    <col min="2" max="2" width="26.57421875" style="8" bestFit="1" customWidth="1"/>
    <col min="3" max="3" width="18.8515625" style="8" bestFit="1" customWidth="1"/>
    <col min="4" max="4" width="6.5742187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4.00390625" style="8" customWidth="1"/>
    <col min="15" max="15" width="5.421875" style="8" bestFit="1" customWidth="1"/>
    <col min="16" max="16" width="5.7109375" style="10" customWidth="1"/>
    <col min="17" max="17" width="4.421875" style="8" customWidth="1"/>
    <col min="18" max="18" width="4.421875" style="6" customWidth="1"/>
    <col min="19" max="23" width="10.00390625" style="6" bestFit="1" customWidth="1"/>
    <col min="24" max="24" width="30.140625" style="6" bestFit="1" customWidth="1"/>
    <col min="25" max="16384" width="11.421875" style="6" customWidth="1"/>
  </cols>
  <sheetData>
    <row r="1" spans="1:17" s="11" customFormat="1" ht="15" customHeight="1">
      <c r="A1" s="269"/>
      <c r="B1" s="15"/>
      <c r="C1" s="15"/>
      <c r="D1" s="15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17" s="26" customFormat="1" ht="19.5" customHeight="1">
      <c r="A2" s="270"/>
      <c r="B2" s="32"/>
      <c r="C2" s="464"/>
      <c r="D2" s="551" t="s">
        <v>224</v>
      </c>
      <c r="E2" s="551"/>
      <c r="F2" s="551"/>
      <c r="G2" s="551"/>
      <c r="H2" s="551"/>
      <c r="I2" s="551"/>
      <c r="J2" s="551"/>
      <c r="K2" s="551"/>
      <c r="L2" s="551"/>
      <c r="M2" s="31"/>
      <c r="N2" s="34"/>
      <c r="O2" s="32"/>
      <c r="P2" s="35"/>
      <c r="Q2" s="259"/>
    </row>
    <row r="3" spans="1:17" s="26" customFormat="1" ht="19.5" customHeight="1">
      <c r="A3" s="270"/>
      <c r="B3" s="32"/>
      <c r="C3" s="32"/>
      <c r="D3" s="552" t="s">
        <v>100</v>
      </c>
      <c r="E3" s="552"/>
      <c r="F3" s="552"/>
      <c r="G3" s="552"/>
      <c r="H3" s="552"/>
      <c r="I3" s="552"/>
      <c r="J3" s="552"/>
      <c r="K3" s="552"/>
      <c r="L3" s="552"/>
      <c r="M3" s="31"/>
      <c r="N3" s="34"/>
      <c r="O3" s="32"/>
      <c r="P3" s="35"/>
      <c r="Q3" s="259"/>
    </row>
    <row r="4" spans="1:17" s="26" customFormat="1" ht="19.5" customHeight="1">
      <c r="A4" s="270"/>
      <c r="B4" s="32"/>
      <c r="C4" s="32"/>
      <c r="D4" s="553" t="s">
        <v>223</v>
      </c>
      <c r="E4" s="553"/>
      <c r="F4" s="553"/>
      <c r="G4" s="553"/>
      <c r="H4" s="553"/>
      <c r="I4" s="553"/>
      <c r="J4" s="553"/>
      <c r="K4" s="553"/>
      <c r="L4" s="260"/>
      <c r="M4" s="31"/>
      <c r="N4" s="34"/>
      <c r="O4" s="32"/>
      <c r="P4" s="35"/>
      <c r="Q4" s="259"/>
    </row>
    <row r="5" spans="1:17" s="26" customFormat="1" ht="19.5" customHeight="1">
      <c r="A5" s="270"/>
      <c r="B5" s="32"/>
      <c r="C5" s="32"/>
      <c r="D5" s="32"/>
      <c r="E5" s="36"/>
      <c r="F5" s="32"/>
      <c r="G5" s="36"/>
      <c r="H5" s="32"/>
      <c r="I5" s="31"/>
      <c r="J5" s="32"/>
      <c r="K5" s="33"/>
      <c r="L5" s="32"/>
      <c r="M5" s="31"/>
      <c r="N5" s="34"/>
      <c r="O5" s="32"/>
      <c r="P5" s="35"/>
      <c r="Q5" s="259"/>
    </row>
    <row r="6" spans="1:17" s="26" customFormat="1" ht="15" customHeight="1">
      <c r="A6" s="270"/>
      <c r="B6" s="32"/>
      <c r="C6" s="32"/>
      <c r="D6" s="554" t="s">
        <v>55</v>
      </c>
      <c r="E6" s="554"/>
      <c r="F6" s="554"/>
      <c r="G6" s="554"/>
      <c r="H6" s="32"/>
      <c r="I6" s="555" t="s">
        <v>56</v>
      </c>
      <c r="J6" s="555"/>
      <c r="K6" s="555"/>
      <c r="L6" s="32"/>
      <c r="M6" s="31"/>
      <c r="N6" s="34"/>
      <c r="O6" s="32"/>
      <c r="P6" s="35"/>
      <c r="Q6" s="259"/>
    </row>
    <row r="7" spans="1:23" s="11" customFormat="1" ht="15" customHeight="1">
      <c r="A7" s="274"/>
      <c r="B7" s="38"/>
      <c r="C7" s="38"/>
      <c r="D7" s="38"/>
      <c r="E7" s="37"/>
      <c r="F7" s="38"/>
      <c r="G7" s="37"/>
      <c r="H7" s="38"/>
      <c r="I7" s="39"/>
      <c r="J7" s="38"/>
      <c r="K7" s="40"/>
      <c r="L7" s="38"/>
      <c r="M7" s="39"/>
      <c r="N7" s="41"/>
      <c r="O7" s="38"/>
      <c r="P7" s="42"/>
      <c r="Q7" s="8"/>
      <c r="S7" s="556" t="s">
        <v>105</v>
      </c>
      <c r="T7" s="557"/>
      <c r="U7" s="557"/>
      <c r="V7" s="557"/>
      <c r="W7" s="558"/>
    </row>
    <row r="8" spans="1:17" s="11" customFormat="1" ht="6.75" customHeight="1">
      <c r="A8" s="275"/>
      <c r="B8" s="20"/>
      <c r="C8" s="20"/>
      <c r="D8" s="20"/>
      <c r="E8" s="22"/>
      <c r="F8" s="20"/>
      <c r="G8" s="22"/>
      <c r="H8" s="20"/>
      <c r="I8" s="23"/>
      <c r="J8" s="20"/>
      <c r="K8" s="24"/>
      <c r="L8" s="20"/>
      <c r="M8" s="23"/>
      <c r="N8" s="25"/>
      <c r="O8" s="20"/>
      <c r="P8" s="43"/>
      <c r="Q8" s="8"/>
    </row>
    <row r="9" spans="1:24" ht="15.75" customHeight="1">
      <c r="A9" s="44" t="s">
        <v>13</v>
      </c>
      <c r="B9" s="463" t="s">
        <v>60</v>
      </c>
      <c r="C9" s="44" t="s">
        <v>11</v>
      </c>
      <c r="D9" s="44" t="s">
        <v>12</v>
      </c>
      <c r="E9" s="337" t="s">
        <v>14</v>
      </c>
      <c r="F9" s="51" t="s">
        <v>15</v>
      </c>
      <c r="G9" s="337" t="s">
        <v>16</v>
      </c>
      <c r="H9" s="51" t="s">
        <v>15</v>
      </c>
      <c r="I9" s="338" t="s">
        <v>17</v>
      </c>
      <c r="J9" s="262" t="s">
        <v>15</v>
      </c>
      <c r="K9" s="338" t="s">
        <v>18</v>
      </c>
      <c r="L9" s="262" t="s">
        <v>15</v>
      </c>
      <c r="M9" s="339" t="s">
        <v>19</v>
      </c>
      <c r="N9" s="266" t="s">
        <v>15</v>
      </c>
      <c r="O9" s="340" t="s">
        <v>57</v>
      </c>
      <c r="P9" s="341" t="s">
        <v>20</v>
      </c>
      <c r="Q9" s="44" t="s">
        <v>21</v>
      </c>
      <c r="S9" s="469" t="s">
        <v>14</v>
      </c>
      <c r="T9" s="469" t="s">
        <v>16</v>
      </c>
      <c r="U9" s="470" t="s">
        <v>18</v>
      </c>
      <c r="V9" s="471" t="s">
        <v>19</v>
      </c>
      <c r="W9" s="472" t="s">
        <v>20</v>
      </c>
      <c r="X9" s="485" t="s">
        <v>106</v>
      </c>
    </row>
    <row r="10" spans="1:24" s="52" customFormat="1" ht="15.75" customHeight="1">
      <c r="A10" s="500">
        <v>2075561</v>
      </c>
      <c r="B10" s="526" t="s">
        <v>119</v>
      </c>
      <c r="C10" s="494" t="s">
        <v>151</v>
      </c>
      <c r="D10" s="498" t="s">
        <v>102</v>
      </c>
      <c r="E10" s="387" t="s">
        <v>94</v>
      </c>
      <c r="F10" s="48">
        <v>0</v>
      </c>
      <c r="G10" s="387">
        <v>6.4</v>
      </c>
      <c r="H10" s="48">
        <f>VLOOKUP(G10*(-1),HAIESPOF,2)</f>
        <v>22</v>
      </c>
      <c r="I10" s="263"/>
      <c r="J10" s="264">
        <v>0</v>
      </c>
      <c r="K10" s="399">
        <v>8.4</v>
      </c>
      <c r="L10" s="264">
        <f aca="true" t="shared" si="0" ref="L10:L48">VLOOKUP(K10,PENTPOF,2)</f>
        <v>18</v>
      </c>
      <c r="M10" s="410">
        <v>4.5</v>
      </c>
      <c r="N10" s="267">
        <f aca="true" t="shared" si="1" ref="N10:N48">VLOOKUP(M10,MBPOF,2)</f>
        <v>10</v>
      </c>
      <c r="O10" s="392">
        <v>1</v>
      </c>
      <c r="P10" s="186">
        <f aca="true" t="shared" si="2" ref="P10:P48">F10+H10+J10+L10+N10</f>
        <v>50</v>
      </c>
      <c r="Q10" s="220" t="s">
        <v>28</v>
      </c>
      <c r="R10" s="219"/>
      <c r="S10" s="187" t="e">
        <f aca="true" t="shared" si="3" ref="S10:S48">RANK(E10,$E$10:$E$48,2)</f>
        <v>#VALUE!</v>
      </c>
      <c r="T10" s="187">
        <f aca="true" t="shared" si="4" ref="T10:T48">RANK(G10,$G$10:$G$48,2)</f>
        <v>1</v>
      </c>
      <c r="U10" s="187">
        <f aca="true" t="shared" si="5" ref="U10:U48">RANK(K10,$K$10:$K$48,0)</f>
        <v>2</v>
      </c>
      <c r="V10" s="187">
        <f aca="true" t="shared" si="6" ref="V10:V48">RANK(M10,$M$10:$M$48,0)</f>
        <v>10</v>
      </c>
      <c r="W10" s="187">
        <f aca="true" t="shared" si="7" ref="W10:W48">RANK(X10,$X$10:$X$48,0)</f>
        <v>1</v>
      </c>
      <c r="X10" s="52">
        <v>50</v>
      </c>
    </row>
    <row r="11" spans="1:24" s="52" customFormat="1" ht="15.75" customHeight="1">
      <c r="A11" s="477">
        <v>1897329</v>
      </c>
      <c r="B11" s="524" t="s">
        <v>268</v>
      </c>
      <c r="C11" s="486" t="s">
        <v>131</v>
      </c>
      <c r="D11" s="498" t="s">
        <v>277</v>
      </c>
      <c r="E11" s="387">
        <v>5.7</v>
      </c>
      <c r="F11" s="48">
        <f>VLOOKUP(E11*(-1),VITPOF,2)</f>
        <v>13</v>
      </c>
      <c r="G11" s="387" t="s">
        <v>94</v>
      </c>
      <c r="H11" s="48">
        <v>0</v>
      </c>
      <c r="I11" s="263"/>
      <c r="J11" s="264">
        <v>0</v>
      </c>
      <c r="K11" s="399">
        <v>9.4</v>
      </c>
      <c r="L11" s="264">
        <f t="shared" si="0"/>
        <v>23</v>
      </c>
      <c r="M11" s="410">
        <v>5.2</v>
      </c>
      <c r="N11" s="267">
        <f t="shared" si="1"/>
        <v>12</v>
      </c>
      <c r="O11" s="392">
        <v>2</v>
      </c>
      <c r="P11" s="186">
        <f t="shared" si="2"/>
        <v>48</v>
      </c>
      <c r="Q11" s="220" t="s">
        <v>28</v>
      </c>
      <c r="R11" s="219"/>
      <c r="S11" s="187">
        <f t="shared" si="3"/>
        <v>2</v>
      </c>
      <c r="T11" s="187" t="e">
        <f t="shared" si="4"/>
        <v>#VALUE!</v>
      </c>
      <c r="U11" s="187">
        <f t="shared" si="5"/>
        <v>1</v>
      </c>
      <c r="V11" s="187">
        <f t="shared" si="6"/>
        <v>3</v>
      </c>
      <c r="W11" s="187">
        <f t="shared" si="7"/>
        <v>2</v>
      </c>
      <c r="X11" s="52">
        <v>48</v>
      </c>
    </row>
    <row r="12" spans="1:24" s="52" customFormat="1" ht="15.75" customHeight="1">
      <c r="A12" s="477">
        <v>1917934</v>
      </c>
      <c r="B12" s="524" t="s">
        <v>138</v>
      </c>
      <c r="C12" s="486" t="s">
        <v>129</v>
      </c>
      <c r="D12" s="498" t="s">
        <v>102</v>
      </c>
      <c r="E12" s="387" t="s">
        <v>94</v>
      </c>
      <c r="F12" s="48">
        <v>0</v>
      </c>
      <c r="G12" s="387">
        <v>6.4</v>
      </c>
      <c r="H12" s="48">
        <f>VLOOKUP(G12*(-1),HAIESPOF,2)</f>
        <v>22</v>
      </c>
      <c r="I12" s="263"/>
      <c r="J12" s="264">
        <v>0</v>
      </c>
      <c r="K12" s="399">
        <v>7.6</v>
      </c>
      <c r="L12" s="264">
        <f t="shared" si="0"/>
        <v>14</v>
      </c>
      <c r="M12" s="410">
        <v>5.1</v>
      </c>
      <c r="N12" s="267">
        <f t="shared" si="1"/>
        <v>12</v>
      </c>
      <c r="O12" s="392">
        <v>2</v>
      </c>
      <c r="P12" s="186">
        <f t="shared" si="2"/>
        <v>48</v>
      </c>
      <c r="Q12" s="220" t="s">
        <v>28</v>
      </c>
      <c r="R12" s="6"/>
      <c r="S12" s="187" t="e">
        <f t="shared" si="3"/>
        <v>#VALUE!</v>
      </c>
      <c r="T12" s="187">
        <f t="shared" si="4"/>
        <v>1</v>
      </c>
      <c r="U12" s="187">
        <f t="shared" si="5"/>
        <v>8</v>
      </c>
      <c r="V12" s="187">
        <f t="shared" si="6"/>
        <v>4</v>
      </c>
      <c r="W12" s="187">
        <f t="shared" si="7"/>
        <v>2</v>
      </c>
      <c r="X12" s="52">
        <v>48</v>
      </c>
    </row>
    <row r="13" spans="1:24" s="52" customFormat="1" ht="15.75" customHeight="1">
      <c r="A13" s="477">
        <v>2005088</v>
      </c>
      <c r="B13" s="524" t="s">
        <v>423</v>
      </c>
      <c r="C13" s="486" t="s">
        <v>424</v>
      </c>
      <c r="D13" s="498" t="s">
        <v>409</v>
      </c>
      <c r="E13" s="387" t="s">
        <v>94</v>
      </c>
      <c r="F13" s="48">
        <v>0</v>
      </c>
      <c r="G13" s="387">
        <v>7.3</v>
      </c>
      <c r="H13" s="48">
        <f>VLOOKUP(G13*(-1),HAIESPOF,2)</f>
        <v>15</v>
      </c>
      <c r="I13" s="263"/>
      <c r="J13" s="264">
        <v>0</v>
      </c>
      <c r="K13" s="399">
        <v>7.45</v>
      </c>
      <c r="L13" s="264">
        <f t="shared" si="0"/>
        <v>13</v>
      </c>
      <c r="M13" s="410">
        <v>5.65</v>
      </c>
      <c r="N13" s="267">
        <f t="shared" si="1"/>
        <v>14</v>
      </c>
      <c r="O13" s="392">
        <v>4</v>
      </c>
      <c r="P13" s="186">
        <f t="shared" si="2"/>
        <v>42</v>
      </c>
      <c r="Q13" s="220" t="s">
        <v>28</v>
      </c>
      <c r="R13" s="219"/>
      <c r="S13" s="187" t="e">
        <f t="shared" si="3"/>
        <v>#VALUE!</v>
      </c>
      <c r="T13" s="187">
        <f t="shared" si="4"/>
        <v>5</v>
      </c>
      <c r="U13" s="187">
        <f t="shared" si="5"/>
        <v>10</v>
      </c>
      <c r="V13" s="187">
        <f t="shared" si="6"/>
        <v>1</v>
      </c>
      <c r="W13" s="187">
        <f t="shared" si="7"/>
        <v>4</v>
      </c>
      <c r="X13" s="52">
        <v>42</v>
      </c>
    </row>
    <row r="14" spans="1:24" s="52" customFormat="1" ht="15.75" customHeight="1">
      <c r="A14" s="477">
        <v>1992835</v>
      </c>
      <c r="B14" s="524" t="s">
        <v>109</v>
      </c>
      <c r="C14" s="486" t="s">
        <v>141</v>
      </c>
      <c r="D14" s="498" t="s">
        <v>102</v>
      </c>
      <c r="E14" s="387">
        <v>5.8</v>
      </c>
      <c r="F14" s="48">
        <f>VLOOKUP(E14*(-1),VITPOF,2)</f>
        <v>11</v>
      </c>
      <c r="G14" s="387" t="s">
        <v>94</v>
      </c>
      <c r="H14" s="48">
        <v>0</v>
      </c>
      <c r="I14" s="263"/>
      <c r="J14" s="264">
        <v>0</v>
      </c>
      <c r="K14" s="399">
        <v>8.25</v>
      </c>
      <c r="L14" s="264">
        <f t="shared" si="0"/>
        <v>17</v>
      </c>
      <c r="M14" s="410">
        <v>5.4</v>
      </c>
      <c r="N14" s="267">
        <f t="shared" si="1"/>
        <v>13</v>
      </c>
      <c r="O14" s="392">
        <v>5</v>
      </c>
      <c r="P14" s="186">
        <f t="shared" si="2"/>
        <v>41</v>
      </c>
      <c r="Q14" s="220" t="s">
        <v>28</v>
      </c>
      <c r="R14" s="219"/>
      <c r="S14" s="187">
        <f t="shared" si="3"/>
        <v>3</v>
      </c>
      <c r="T14" s="187" t="e">
        <f t="shared" si="4"/>
        <v>#VALUE!</v>
      </c>
      <c r="U14" s="187">
        <f t="shared" si="5"/>
        <v>4</v>
      </c>
      <c r="V14" s="187">
        <f t="shared" si="6"/>
        <v>2</v>
      </c>
      <c r="W14" s="187">
        <f t="shared" si="7"/>
        <v>5</v>
      </c>
      <c r="X14" s="52">
        <v>41</v>
      </c>
    </row>
    <row r="15" spans="1:24" s="52" customFormat="1" ht="15.75" customHeight="1">
      <c r="A15" s="477">
        <v>2086925</v>
      </c>
      <c r="B15" s="524" t="s">
        <v>382</v>
      </c>
      <c r="C15" s="486" t="s">
        <v>383</v>
      </c>
      <c r="D15" s="498" t="s">
        <v>317</v>
      </c>
      <c r="E15" s="387">
        <v>5.9</v>
      </c>
      <c r="F15" s="48">
        <f>VLOOKUP(E15*(-1),VITPOF,2)</f>
        <v>10</v>
      </c>
      <c r="G15" s="387" t="s">
        <v>94</v>
      </c>
      <c r="H15" s="48">
        <v>0</v>
      </c>
      <c r="I15" s="263"/>
      <c r="J15" s="264">
        <v>0</v>
      </c>
      <c r="K15" s="399">
        <v>8.1</v>
      </c>
      <c r="L15" s="264">
        <f t="shared" si="0"/>
        <v>17</v>
      </c>
      <c r="M15" s="410">
        <v>4.65</v>
      </c>
      <c r="N15" s="267">
        <f t="shared" si="1"/>
        <v>10</v>
      </c>
      <c r="O15" s="392">
        <v>6</v>
      </c>
      <c r="P15" s="186">
        <f t="shared" si="2"/>
        <v>37</v>
      </c>
      <c r="Q15" s="220" t="s">
        <v>28</v>
      </c>
      <c r="R15" s="219"/>
      <c r="S15" s="187">
        <f t="shared" si="3"/>
        <v>5</v>
      </c>
      <c r="T15" s="187" t="e">
        <f t="shared" si="4"/>
        <v>#VALUE!</v>
      </c>
      <c r="U15" s="187">
        <f t="shared" si="5"/>
        <v>5</v>
      </c>
      <c r="V15" s="187">
        <f t="shared" si="6"/>
        <v>9</v>
      </c>
      <c r="W15" s="187">
        <f t="shared" si="7"/>
        <v>6</v>
      </c>
      <c r="X15" s="52">
        <v>37</v>
      </c>
    </row>
    <row r="16" spans="1:24" s="52" customFormat="1" ht="15.75" customHeight="1">
      <c r="A16" s="477">
        <v>2031903</v>
      </c>
      <c r="B16" s="524" t="s">
        <v>411</v>
      </c>
      <c r="C16" s="486" t="s">
        <v>422</v>
      </c>
      <c r="D16" s="498" t="s">
        <v>409</v>
      </c>
      <c r="E16" s="387">
        <v>5.9</v>
      </c>
      <c r="F16" s="48">
        <f>VLOOKUP(E16*(-1),VITPOF,2)</f>
        <v>10</v>
      </c>
      <c r="G16" s="387" t="s">
        <v>94</v>
      </c>
      <c r="H16" s="48">
        <v>0</v>
      </c>
      <c r="I16" s="263"/>
      <c r="J16" s="264">
        <v>0</v>
      </c>
      <c r="K16" s="399">
        <v>8.3</v>
      </c>
      <c r="L16" s="264">
        <f t="shared" si="0"/>
        <v>18</v>
      </c>
      <c r="M16" s="410">
        <v>4.17</v>
      </c>
      <c r="N16" s="267">
        <f t="shared" si="1"/>
        <v>8</v>
      </c>
      <c r="O16" s="392">
        <v>7</v>
      </c>
      <c r="P16" s="186">
        <f t="shared" si="2"/>
        <v>36</v>
      </c>
      <c r="Q16" s="220" t="s">
        <v>28</v>
      </c>
      <c r="R16" s="219"/>
      <c r="S16" s="187">
        <f t="shared" si="3"/>
        <v>5</v>
      </c>
      <c r="T16" s="187" t="e">
        <f t="shared" si="4"/>
        <v>#VALUE!</v>
      </c>
      <c r="U16" s="187">
        <f t="shared" si="5"/>
        <v>3</v>
      </c>
      <c r="V16" s="187">
        <f t="shared" si="6"/>
        <v>16</v>
      </c>
      <c r="W16" s="187">
        <f t="shared" si="7"/>
        <v>7</v>
      </c>
      <c r="X16" s="52">
        <v>36</v>
      </c>
    </row>
    <row r="17" spans="1:24" s="52" customFormat="1" ht="15.75" customHeight="1">
      <c r="A17" s="500">
        <v>2108517</v>
      </c>
      <c r="B17" s="526" t="s">
        <v>149</v>
      </c>
      <c r="C17" s="494" t="s">
        <v>150</v>
      </c>
      <c r="D17" s="498" t="s">
        <v>102</v>
      </c>
      <c r="E17" s="387" t="s">
        <v>94</v>
      </c>
      <c r="F17" s="48">
        <v>0</v>
      </c>
      <c r="G17" s="387">
        <v>7.5</v>
      </c>
      <c r="H17" s="48">
        <f>VLOOKUP(G17*(-1),HAIESPOF,2)</f>
        <v>13</v>
      </c>
      <c r="I17" s="263"/>
      <c r="J17" s="264">
        <v>0</v>
      </c>
      <c r="K17" s="399">
        <v>6.95</v>
      </c>
      <c r="L17" s="264">
        <f t="shared" si="0"/>
        <v>11</v>
      </c>
      <c r="M17" s="410">
        <v>4.8</v>
      </c>
      <c r="N17" s="267">
        <f t="shared" si="1"/>
        <v>11</v>
      </c>
      <c r="O17" s="392">
        <v>8</v>
      </c>
      <c r="P17" s="186">
        <f t="shared" si="2"/>
        <v>35</v>
      </c>
      <c r="Q17" s="220" t="s">
        <v>28</v>
      </c>
      <c r="R17" s="6"/>
      <c r="S17" s="187" t="e">
        <f t="shared" si="3"/>
        <v>#VALUE!</v>
      </c>
      <c r="T17" s="187">
        <f t="shared" si="4"/>
        <v>7</v>
      </c>
      <c r="U17" s="187">
        <f t="shared" si="5"/>
        <v>19</v>
      </c>
      <c r="V17" s="187">
        <f t="shared" si="6"/>
        <v>5</v>
      </c>
      <c r="W17" s="187">
        <f t="shared" si="7"/>
        <v>8</v>
      </c>
      <c r="X17" s="52">
        <v>35</v>
      </c>
    </row>
    <row r="18" spans="1:24" s="52" customFormat="1" ht="15.75" customHeight="1">
      <c r="A18" s="477">
        <v>1988128</v>
      </c>
      <c r="B18" s="524" t="s">
        <v>110</v>
      </c>
      <c r="C18" s="486" t="s">
        <v>147</v>
      </c>
      <c r="D18" s="498" t="s">
        <v>102</v>
      </c>
      <c r="E18" s="387">
        <v>5.9</v>
      </c>
      <c r="F18" s="48">
        <f>VLOOKUP(E18*(-1),VITPOF,2)</f>
        <v>10</v>
      </c>
      <c r="G18" s="387" t="s">
        <v>94</v>
      </c>
      <c r="H18" s="48">
        <v>0</v>
      </c>
      <c r="I18" s="263"/>
      <c r="J18" s="264">
        <v>0</v>
      </c>
      <c r="K18" s="399">
        <v>7.8</v>
      </c>
      <c r="L18" s="264">
        <f t="shared" si="0"/>
        <v>15</v>
      </c>
      <c r="M18" s="410">
        <v>4.7</v>
      </c>
      <c r="N18" s="267">
        <f t="shared" si="1"/>
        <v>10</v>
      </c>
      <c r="O18" s="392">
        <v>8</v>
      </c>
      <c r="P18" s="186">
        <f t="shared" si="2"/>
        <v>35</v>
      </c>
      <c r="Q18" s="220" t="s">
        <v>28</v>
      </c>
      <c r="R18" s="219"/>
      <c r="S18" s="187">
        <f t="shared" si="3"/>
        <v>5</v>
      </c>
      <c r="T18" s="187" t="e">
        <f t="shared" si="4"/>
        <v>#VALUE!</v>
      </c>
      <c r="U18" s="187">
        <f t="shared" si="5"/>
        <v>6</v>
      </c>
      <c r="V18" s="187">
        <f t="shared" si="6"/>
        <v>7</v>
      </c>
      <c r="W18" s="187">
        <f t="shared" si="7"/>
        <v>8</v>
      </c>
      <c r="X18" s="52">
        <v>35</v>
      </c>
    </row>
    <row r="19" spans="1:24" s="52" customFormat="1" ht="15.75" customHeight="1">
      <c r="A19" s="477">
        <v>1932884</v>
      </c>
      <c r="B19" s="524" t="s">
        <v>447</v>
      </c>
      <c r="C19" s="486" t="s">
        <v>448</v>
      </c>
      <c r="D19" s="498" t="s">
        <v>277</v>
      </c>
      <c r="E19" s="387" t="s">
        <v>94</v>
      </c>
      <c r="F19" s="48">
        <v>0</v>
      </c>
      <c r="G19" s="387">
        <v>7.1</v>
      </c>
      <c r="H19" s="48">
        <f>VLOOKUP(G19*(-1),HAIESPOF,2)</f>
        <v>16</v>
      </c>
      <c r="I19" s="263"/>
      <c r="J19" s="264">
        <v>0</v>
      </c>
      <c r="K19" s="399">
        <v>6.6</v>
      </c>
      <c r="L19" s="264">
        <f t="shared" si="0"/>
        <v>9</v>
      </c>
      <c r="M19" s="410">
        <v>4</v>
      </c>
      <c r="N19" s="267">
        <f t="shared" si="1"/>
        <v>8</v>
      </c>
      <c r="O19" s="392">
        <v>10</v>
      </c>
      <c r="P19" s="186">
        <f t="shared" si="2"/>
        <v>33</v>
      </c>
      <c r="Q19" s="220" t="s">
        <v>28</v>
      </c>
      <c r="R19" s="219"/>
      <c r="S19" s="187" t="e">
        <f t="shared" si="3"/>
        <v>#VALUE!</v>
      </c>
      <c r="T19" s="187">
        <f t="shared" si="4"/>
        <v>3</v>
      </c>
      <c r="U19" s="187">
        <f t="shared" si="5"/>
        <v>28</v>
      </c>
      <c r="V19" s="187">
        <f t="shared" si="6"/>
        <v>17</v>
      </c>
      <c r="W19" s="187">
        <f t="shared" si="7"/>
        <v>10</v>
      </c>
      <c r="X19" s="52">
        <v>33</v>
      </c>
    </row>
    <row r="20" spans="1:24" s="52" customFormat="1" ht="15.75" customHeight="1">
      <c r="A20" s="477">
        <v>2108403</v>
      </c>
      <c r="B20" s="524" t="s">
        <v>130</v>
      </c>
      <c r="C20" s="486" t="s">
        <v>131</v>
      </c>
      <c r="D20" s="498" t="s">
        <v>102</v>
      </c>
      <c r="E20" s="387" t="s">
        <v>94</v>
      </c>
      <c r="F20" s="48">
        <v>0</v>
      </c>
      <c r="G20" s="387">
        <v>7.3</v>
      </c>
      <c r="H20" s="48">
        <f>VLOOKUP(G20*(-1),HAIESPOF,2)</f>
        <v>15</v>
      </c>
      <c r="I20" s="263"/>
      <c r="J20" s="264">
        <v>0</v>
      </c>
      <c r="K20" s="399">
        <v>7.3</v>
      </c>
      <c r="L20" s="264">
        <f t="shared" si="0"/>
        <v>13</v>
      </c>
      <c r="M20" s="410">
        <v>3.2</v>
      </c>
      <c r="N20" s="267">
        <f t="shared" si="1"/>
        <v>5</v>
      </c>
      <c r="O20" s="392">
        <v>10</v>
      </c>
      <c r="P20" s="186">
        <f t="shared" si="2"/>
        <v>33</v>
      </c>
      <c r="Q20" s="220" t="s">
        <v>28</v>
      </c>
      <c r="R20" s="219"/>
      <c r="S20" s="187" t="e">
        <f t="shared" si="3"/>
        <v>#VALUE!</v>
      </c>
      <c r="T20" s="187">
        <f t="shared" si="4"/>
        <v>5</v>
      </c>
      <c r="U20" s="187">
        <f t="shared" si="5"/>
        <v>13</v>
      </c>
      <c r="V20" s="187">
        <f t="shared" si="6"/>
        <v>27</v>
      </c>
      <c r="W20" s="187">
        <f t="shared" si="7"/>
        <v>10</v>
      </c>
      <c r="X20" s="52">
        <v>33</v>
      </c>
    </row>
    <row r="21" spans="1:24" s="52" customFormat="1" ht="15.75" customHeight="1">
      <c r="A21" s="500">
        <v>2128253</v>
      </c>
      <c r="B21" s="526" t="s">
        <v>152</v>
      </c>
      <c r="C21" s="494" t="s">
        <v>153</v>
      </c>
      <c r="D21" s="498" t="s">
        <v>102</v>
      </c>
      <c r="E21" s="387">
        <v>5.6</v>
      </c>
      <c r="F21" s="48">
        <f>VLOOKUP(E21*(-1),VITPOF,2)</f>
        <v>14</v>
      </c>
      <c r="G21" s="387" t="s">
        <v>94</v>
      </c>
      <c r="H21" s="48">
        <v>0</v>
      </c>
      <c r="I21" s="263"/>
      <c r="J21" s="264">
        <v>0</v>
      </c>
      <c r="K21" s="399">
        <v>6.6</v>
      </c>
      <c r="L21" s="264">
        <f t="shared" si="0"/>
        <v>9</v>
      </c>
      <c r="M21" s="410">
        <v>4.3</v>
      </c>
      <c r="N21" s="267">
        <f t="shared" si="1"/>
        <v>9</v>
      </c>
      <c r="O21" s="392">
        <v>12</v>
      </c>
      <c r="P21" s="186">
        <f t="shared" si="2"/>
        <v>32</v>
      </c>
      <c r="Q21" s="220" t="s">
        <v>28</v>
      </c>
      <c r="R21" s="219"/>
      <c r="S21" s="187">
        <f t="shared" si="3"/>
        <v>1</v>
      </c>
      <c r="T21" s="187" t="e">
        <f t="shared" si="4"/>
        <v>#VALUE!</v>
      </c>
      <c r="U21" s="187">
        <f t="shared" si="5"/>
        <v>28</v>
      </c>
      <c r="V21" s="187">
        <f t="shared" si="6"/>
        <v>12</v>
      </c>
      <c r="W21" s="187">
        <f t="shared" si="7"/>
        <v>12</v>
      </c>
      <c r="X21" s="52">
        <v>32</v>
      </c>
    </row>
    <row r="22" spans="1:24" s="52" customFormat="1" ht="15.75" customHeight="1">
      <c r="A22" s="477">
        <v>2093256</v>
      </c>
      <c r="B22" s="524" t="s">
        <v>322</v>
      </c>
      <c r="C22" s="486" t="s">
        <v>374</v>
      </c>
      <c r="D22" s="498" t="s">
        <v>317</v>
      </c>
      <c r="E22" s="387">
        <v>5.8</v>
      </c>
      <c r="F22" s="48">
        <f>VLOOKUP(E22*(-1),VITPOF,2)</f>
        <v>11</v>
      </c>
      <c r="G22" s="387" t="s">
        <v>94</v>
      </c>
      <c r="H22" s="48">
        <v>0</v>
      </c>
      <c r="I22" s="263"/>
      <c r="J22" s="264">
        <v>0</v>
      </c>
      <c r="K22" s="399">
        <v>6.9</v>
      </c>
      <c r="L22" s="264">
        <f t="shared" si="0"/>
        <v>11</v>
      </c>
      <c r="M22" s="410">
        <v>4.3</v>
      </c>
      <c r="N22" s="267">
        <f t="shared" si="1"/>
        <v>9</v>
      </c>
      <c r="O22" s="392">
        <v>13</v>
      </c>
      <c r="P22" s="186">
        <f t="shared" si="2"/>
        <v>31</v>
      </c>
      <c r="Q22" s="220" t="s">
        <v>28</v>
      </c>
      <c r="R22" s="219"/>
      <c r="S22" s="187">
        <f t="shared" si="3"/>
        <v>3</v>
      </c>
      <c r="T22" s="187" t="e">
        <f t="shared" si="4"/>
        <v>#VALUE!</v>
      </c>
      <c r="U22" s="187">
        <f t="shared" si="5"/>
        <v>20</v>
      </c>
      <c r="V22" s="187">
        <f t="shared" si="6"/>
        <v>12</v>
      </c>
      <c r="W22" s="187">
        <f t="shared" si="7"/>
        <v>13</v>
      </c>
      <c r="X22" s="52">
        <v>31</v>
      </c>
    </row>
    <row r="23" spans="1:24" s="52" customFormat="1" ht="15.75" customHeight="1">
      <c r="A23" s="477">
        <v>1935111</v>
      </c>
      <c r="B23" s="524" t="s">
        <v>267</v>
      </c>
      <c r="C23" s="486" t="s">
        <v>227</v>
      </c>
      <c r="D23" s="498" t="s">
        <v>277</v>
      </c>
      <c r="E23" s="387" t="s">
        <v>94</v>
      </c>
      <c r="F23" s="48">
        <v>0</v>
      </c>
      <c r="G23" s="387">
        <v>7.7</v>
      </c>
      <c r="H23" s="48">
        <f>VLOOKUP(G23*(-1),HAIESPOF,2)</f>
        <v>12</v>
      </c>
      <c r="I23" s="263"/>
      <c r="J23" s="264">
        <v>0</v>
      </c>
      <c r="K23" s="399">
        <v>7.5</v>
      </c>
      <c r="L23" s="264">
        <f t="shared" si="0"/>
        <v>14</v>
      </c>
      <c r="M23" s="410">
        <v>3</v>
      </c>
      <c r="N23" s="267">
        <f t="shared" si="1"/>
        <v>4</v>
      </c>
      <c r="O23" s="392">
        <v>14</v>
      </c>
      <c r="P23" s="186">
        <f t="shared" si="2"/>
        <v>30</v>
      </c>
      <c r="Q23" s="220" t="s">
        <v>28</v>
      </c>
      <c r="R23" s="219"/>
      <c r="S23" s="187" t="e">
        <f t="shared" si="3"/>
        <v>#VALUE!</v>
      </c>
      <c r="T23" s="187">
        <f t="shared" si="4"/>
        <v>8</v>
      </c>
      <c r="U23" s="187">
        <f t="shared" si="5"/>
        <v>9</v>
      </c>
      <c r="V23" s="187">
        <f t="shared" si="6"/>
        <v>29</v>
      </c>
      <c r="W23" s="187">
        <f t="shared" si="7"/>
        <v>14</v>
      </c>
      <c r="X23" s="52">
        <v>30</v>
      </c>
    </row>
    <row r="24" spans="1:24" s="52" customFormat="1" ht="15.75" customHeight="1">
      <c r="A24" s="477">
        <v>2120439</v>
      </c>
      <c r="B24" s="524" t="s">
        <v>273</v>
      </c>
      <c r="C24" s="486" t="s">
        <v>274</v>
      </c>
      <c r="D24" s="498" t="s">
        <v>277</v>
      </c>
      <c r="E24" s="387" t="s">
        <v>94</v>
      </c>
      <c r="F24" s="48">
        <v>0</v>
      </c>
      <c r="G24" s="387">
        <v>7.2</v>
      </c>
      <c r="H24" s="48">
        <f>VLOOKUP(G24*(-1),HAIESPOF,2)</f>
        <v>15</v>
      </c>
      <c r="I24" s="263"/>
      <c r="J24" s="264">
        <v>0</v>
      </c>
      <c r="K24" s="399">
        <v>7</v>
      </c>
      <c r="L24" s="264">
        <f t="shared" si="0"/>
        <v>11</v>
      </c>
      <c r="M24" s="410">
        <v>2.8</v>
      </c>
      <c r="N24" s="267">
        <f t="shared" si="1"/>
        <v>4</v>
      </c>
      <c r="O24" s="392">
        <v>14</v>
      </c>
      <c r="P24" s="186">
        <f t="shared" si="2"/>
        <v>30</v>
      </c>
      <c r="Q24" s="220" t="s">
        <v>28</v>
      </c>
      <c r="R24" s="219"/>
      <c r="S24" s="187" t="e">
        <f t="shared" si="3"/>
        <v>#VALUE!</v>
      </c>
      <c r="T24" s="187">
        <f t="shared" si="4"/>
        <v>4</v>
      </c>
      <c r="U24" s="187">
        <f t="shared" si="5"/>
        <v>17</v>
      </c>
      <c r="V24" s="187">
        <f t="shared" si="6"/>
        <v>31</v>
      </c>
      <c r="W24" s="187">
        <f t="shared" si="7"/>
        <v>14</v>
      </c>
      <c r="X24" s="52">
        <v>30</v>
      </c>
    </row>
    <row r="25" spans="1:24" s="52" customFormat="1" ht="15.75" customHeight="1">
      <c r="A25" s="477">
        <v>2105505</v>
      </c>
      <c r="B25" s="524" t="s">
        <v>145</v>
      </c>
      <c r="C25" s="486" t="s">
        <v>146</v>
      </c>
      <c r="D25" s="498" t="s">
        <v>102</v>
      </c>
      <c r="E25" s="387">
        <v>6.2</v>
      </c>
      <c r="F25" s="48">
        <f>VLOOKUP(E25*(-1),VITPOF,2)</f>
        <v>7</v>
      </c>
      <c r="G25" s="387" t="s">
        <v>94</v>
      </c>
      <c r="H25" s="48">
        <v>0</v>
      </c>
      <c r="I25" s="263"/>
      <c r="J25" s="264">
        <v>0</v>
      </c>
      <c r="K25" s="399">
        <v>7.7</v>
      </c>
      <c r="L25" s="264">
        <f t="shared" si="0"/>
        <v>15</v>
      </c>
      <c r="M25" s="410">
        <v>3.8</v>
      </c>
      <c r="N25" s="267">
        <f t="shared" si="1"/>
        <v>7</v>
      </c>
      <c r="O25" s="392">
        <v>16</v>
      </c>
      <c r="P25" s="186">
        <f t="shared" si="2"/>
        <v>29</v>
      </c>
      <c r="Q25" s="220" t="s">
        <v>28</v>
      </c>
      <c r="R25" s="6"/>
      <c r="S25" s="187">
        <f t="shared" si="3"/>
        <v>10</v>
      </c>
      <c r="T25" s="187" t="e">
        <f t="shared" si="4"/>
        <v>#VALUE!</v>
      </c>
      <c r="U25" s="187">
        <f t="shared" si="5"/>
        <v>7</v>
      </c>
      <c r="V25" s="187">
        <f t="shared" si="6"/>
        <v>21</v>
      </c>
      <c r="W25" s="187">
        <f t="shared" si="7"/>
        <v>16</v>
      </c>
      <c r="X25" s="52">
        <v>29</v>
      </c>
    </row>
    <row r="26" spans="1:24" s="52" customFormat="1" ht="15.75" customHeight="1">
      <c r="A26" s="477">
        <v>2111404</v>
      </c>
      <c r="B26" s="524" t="s">
        <v>378</v>
      </c>
      <c r="C26" s="486" t="s">
        <v>379</v>
      </c>
      <c r="D26" s="498" t="s">
        <v>317</v>
      </c>
      <c r="E26" s="387">
        <v>6.5</v>
      </c>
      <c r="F26" s="48">
        <f>VLOOKUP(E26*(-1),VITPOF,2)</f>
        <v>5</v>
      </c>
      <c r="G26" s="387" t="s">
        <v>94</v>
      </c>
      <c r="H26" s="48">
        <v>0</v>
      </c>
      <c r="I26" s="263"/>
      <c r="J26" s="264">
        <v>0</v>
      </c>
      <c r="K26" s="399">
        <v>7.4</v>
      </c>
      <c r="L26" s="264">
        <f t="shared" si="0"/>
        <v>13</v>
      </c>
      <c r="M26" s="410">
        <v>4.72</v>
      </c>
      <c r="N26" s="267">
        <f t="shared" si="1"/>
        <v>10</v>
      </c>
      <c r="O26" s="392">
        <v>17</v>
      </c>
      <c r="P26" s="186">
        <f t="shared" si="2"/>
        <v>28</v>
      </c>
      <c r="Q26" s="220" t="s">
        <v>28</v>
      </c>
      <c r="R26" s="219"/>
      <c r="S26" s="187">
        <f t="shared" si="3"/>
        <v>16</v>
      </c>
      <c r="T26" s="187" t="e">
        <f t="shared" si="4"/>
        <v>#VALUE!</v>
      </c>
      <c r="U26" s="187">
        <f t="shared" si="5"/>
        <v>11</v>
      </c>
      <c r="V26" s="187">
        <f t="shared" si="6"/>
        <v>6</v>
      </c>
      <c r="W26" s="187">
        <f t="shared" si="7"/>
        <v>17</v>
      </c>
      <c r="X26" s="52">
        <v>28</v>
      </c>
    </row>
    <row r="27" spans="1:24" s="52" customFormat="1" ht="15.75" customHeight="1">
      <c r="A27" s="477">
        <v>2111405</v>
      </c>
      <c r="B27" s="524" t="s">
        <v>235</v>
      </c>
      <c r="C27" s="486" t="s">
        <v>236</v>
      </c>
      <c r="D27" s="498" t="s">
        <v>237</v>
      </c>
      <c r="E27" s="387">
        <v>5.9</v>
      </c>
      <c r="F27" s="48">
        <f>VLOOKUP(E27*(-1),VITPOF,2)</f>
        <v>10</v>
      </c>
      <c r="G27" s="387" t="s">
        <v>94</v>
      </c>
      <c r="H27" s="48">
        <v>0</v>
      </c>
      <c r="I27" s="263"/>
      <c r="J27" s="264">
        <v>0</v>
      </c>
      <c r="K27" s="399">
        <v>7</v>
      </c>
      <c r="L27" s="264">
        <f t="shared" si="0"/>
        <v>11</v>
      </c>
      <c r="M27" s="410">
        <v>3.85</v>
      </c>
      <c r="N27" s="267">
        <f t="shared" si="1"/>
        <v>7</v>
      </c>
      <c r="O27" s="392">
        <v>17</v>
      </c>
      <c r="P27" s="186">
        <f t="shared" si="2"/>
        <v>28</v>
      </c>
      <c r="Q27" s="220" t="s">
        <v>28</v>
      </c>
      <c r="R27" s="219"/>
      <c r="S27" s="187">
        <f t="shared" si="3"/>
        <v>5</v>
      </c>
      <c r="T27" s="187" t="e">
        <f t="shared" si="4"/>
        <v>#VALUE!</v>
      </c>
      <c r="U27" s="187">
        <f t="shared" si="5"/>
        <v>17</v>
      </c>
      <c r="V27" s="187">
        <f t="shared" si="6"/>
        <v>20</v>
      </c>
      <c r="W27" s="187">
        <f t="shared" si="7"/>
        <v>17</v>
      </c>
      <c r="X27" s="52">
        <v>28</v>
      </c>
    </row>
    <row r="28" spans="1:24" s="52" customFormat="1" ht="15.75" customHeight="1">
      <c r="A28" s="477">
        <v>2093228</v>
      </c>
      <c r="B28" s="524" t="s">
        <v>384</v>
      </c>
      <c r="C28" s="486" t="s">
        <v>385</v>
      </c>
      <c r="D28" s="498" t="s">
        <v>317</v>
      </c>
      <c r="E28" s="387">
        <v>6.8</v>
      </c>
      <c r="F28" s="48">
        <f>VLOOKUP(E28*(-1),VITPOF,2)</f>
        <v>4</v>
      </c>
      <c r="G28" s="387" t="s">
        <v>94</v>
      </c>
      <c r="H28" s="48">
        <v>0</v>
      </c>
      <c r="I28" s="263"/>
      <c r="J28" s="264">
        <v>0</v>
      </c>
      <c r="K28" s="399">
        <v>7.1</v>
      </c>
      <c r="L28" s="264">
        <f t="shared" si="0"/>
        <v>12</v>
      </c>
      <c r="M28" s="410">
        <v>4.67</v>
      </c>
      <c r="N28" s="267">
        <f t="shared" si="1"/>
        <v>10</v>
      </c>
      <c r="O28" s="392">
        <v>19</v>
      </c>
      <c r="P28" s="186">
        <f t="shared" si="2"/>
        <v>26</v>
      </c>
      <c r="Q28" s="220" t="s">
        <v>28</v>
      </c>
      <c r="R28" s="219"/>
      <c r="S28" s="187">
        <f t="shared" si="3"/>
        <v>22</v>
      </c>
      <c r="T28" s="187" t="e">
        <f t="shared" si="4"/>
        <v>#VALUE!</v>
      </c>
      <c r="U28" s="187">
        <f t="shared" si="5"/>
        <v>14</v>
      </c>
      <c r="V28" s="187">
        <f t="shared" si="6"/>
        <v>8</v>
      </c>
      <c r="W28" s="187">
        <f t="shared" si="7"/>
        <v>19</v>
      </c>
      <c r="X28" s="52">
        <v>26</v>
      </c>
    </row>
    <row r="29" spans="1:24" s="52" customFormat="1" ht="15.75" customHeight="1">
      <c r="A29" s="477">
        <v>2093262</v>
      </c>
      <c r="B29" s="524" t="s">
        <v>377</v>
      </c>
      <c r="C29" s="486" t="s">
        <v>153</v>
      </c>
      <c r="D29" s="498" t="s">
        <v>317</v>
      </c>
      <c r="E29" s="387">
        <v>6.2</v>
      </c>
      <c r="F29" s="48">
        <f>VLOOKUP(E29*(-1),VITPOF,2)</f>
        <v>7</v>
      </c>
      <c r="G29" s="387" t="s">
        <v>94</v>
      </c>
      <c r="H29" s="48">
        <v>0</v>
      </c>
      <c r="I29" s="263"/>
      <c r="J29" s="264">
        <v>0</v>
      </c>
      <c r="K29" s="399">
        <v>7.1</v>
      </c>
      <c r="L29" s="264">
        <f t="shared" si="0"/>
        <v>12</v>
      </c>
      <c r="M29" s="410">
        <v>3.95</v>
      </c>
      <c r="N29" s="267">
        <f t="shared" si="1"/>
        <v>7</v>
      </c>
      <c r="O29" s="392">
        <v>19</v>
      </c>
      <c r="P29" s="186">
        <f t="shared" si="2"/>
        <v>26</v>
      </c>
      <c r="Q29" s="220" t="s">
        <v>28</v>
      </c>
      <c r="R29" s="219"/>
      <c r="S29" s="187">
        <f t="shared" si="3"/>
        <v>10</v>
      </c>
      <c r="T29" s="187" t="e">
        <f t="shared" si="4"/>
        <v>#VALUE!</v>
      </c>
      <c r="U29" s="187">
        <f t="shared" si="5"/>
        <v>14</v>
      </c>
      <c r="V29" s="187">
        <f t="shared" si="6"/>
        <v>19</v>
      </c>
      <c r="W29" s="187">
        <f t="shared" si="7"/>
        <v>19</v>
      </c>
      <c r="X29" s="52">
        <v>26</v>
      </c>
    </row>
    <row r="30" spans="1:24" s="52" customFormat="1" ht="15.75" customHeight="1">
      <c r="A30" s="478">
        <v>2093027</v>
      </c>
      <c r="B30" s="529" t="s">
        <v>259</v>
      </c>
      <c r="C30" s="488" t="s">
        <v>260</v>
      </c>
      <c r="D30" s="498" t="s">
        <v>277</v>
      </c>
      <c r="E30" s="387" t="s">
        <v>94</v>
      </c>
      <c r="F30" s="48">
        <v>0</v>
      </c>
      <c r="G30" s="387">
        <v>8.3</v>
      </c>
      <c r="H30" s="48">
        <f>VLOOKUP(G30*(-1),HAIESPOF,2)</f>
        <v>7</v>
      </c>
      <c r="I30" s="263"/>
      <c r="J30" s="264">
        <v>0</v>
      </c>
      <c r="K30" s="399">
        <v>7.4</v>
      </c>
      <c r="L30" s="264">
        <f t="shared" si="0"/>
        <v>13</v>
      </c>
      <c r="M30" s="410">
        <v>3.6</v>
      </c>
      <c r="N30" s="267">
        <f t="shared" si="1"/>
        <v>6</v>
      </c>
      <c r="O30" s="392">
        <v>19</v>
      </c>
      <c r="P30" s="186">
        <f t="shared" si="2"/>
        <v>26</v>
      </c>
      <c r="Q30" s="220" t="s">
        <v>28</v>
      </c>
      <c r="R30" s="219"/>
      <c r="S30" s="187" t="e">
        <f t="shared" si="3"/>
        <v>#VALUE!</v>
      </c>
      <c r="T30" s="187">
        <f t="shared" si="4"/>
        <v>10</v>
      </c>
      <c r="U30" s="187">
        <f t="shared" si="5"/>
        <v>11</v>
      </c>
      <c r="V30" s="187">
        <f t="shared" si="6"/>
        <v>24</v>
      </c>
      <c r="W30" s="187">
        <f t="shared" si="7"/>
        <v>19</v>
      </c>
      <c r="X30" s="52">
        <v>26</v>
      </c>
    </row>
    <row r="31" spans="1:24" s="52" customFormat="1" ht="15.75" customHeight="1">
      <c r="A31" s="501">
        <v>2098619</v>
      </c>
      <c r="B31" s="526" t="s">
        <v>162</v>
      </c>
      <c r="C31" s="494" t="s">
        <v>163</v>
      </c>
      <c r="D31" s="498" t="s">
        <v>102</v>
      </c>
      <c r="E31" s="387">
        <v>6.5</v>
      </c>
      <c r="F31" s="48">
        <f>VLOOKUP(E31*(-1),VITPOF,2)</f>
        <v>5</v>
      </c>
      <c r="G31" s="387" t="s">
        <v>94</v>
      </c>
      <c r="H31" s="48">
        <v>0</v>
      </c>
      <c r="I31" s="263"/>
      <c r="J31" s="264">
        <v>0</v>
      </c>
      <c r="K31" s="399">
        <v>7.1</v>
      </c>
      <c r="L31" s="264">
        <f t="shared" si="0"/>
        <v>12</v>
      </c>
      <c r="M31" s="410">
        <v>4</v>
      </c>
      <c r="N31" s="267">
        <f t="shared" si="1"/>
        <v>8</v>
      </c>
      <c r="O31" s="392">
        <v>22</v>
      </c>
      <c r="P31" s="186">
        <f t="shared" si="2"/>
        <v>25</v>
      </c>
      <c r="Q31" s="220" t="s">
        <v>28</v>
      </c>
      <c r="R31" s="219"/>
      <c r="S31" s="187">
        <f t="shared" si="3"/>
        <v>16</v>
      </c>
      <c r="T31" s="187" t="e">
        <f t="shared" si="4"/>
        <v>#VALUE!</v>
      </c>
      <c r="U31" s="187">
        <f t="shared" si="5"/>
        <v>14</v>
      </c>
      <c r="V31" s="187">
        <f t="shared" si="6"/>
        <v>17</v>
      </c>
      <c r="W31" s="187">
        <f t="shared" si="7"/>
        <v>22</v>
      </c>
      <c r="X31" s="52">
        <v>25</v>
      </c>
    </row>
    <row r="32" spans="1:24" s="52" customFormat="1" ht="15.75" customHeight="1">
      <c r="A32" s="477">
        <v>2137463</v>
      </c>
      <c r="B32" s="524" t="s">
        <v>233</v>
      </c>
      <c r="C32" s="486" t="s">
        <v>234</v>
      </c>
      <c r="D32" s="498" t="s">
        <v>237</v>
      </c>
      <c r="E32" s="387">
        <v>6.4</v>
      </c>
      <c r="F32" s="48">
        <f>VLOOKUP(E32*(-1),VITPOF,2)</f>
        <v>6</v>
      </c>
      <c r="G32" s="387" t="s">
        <v>94</v>
      </c>
      <c r="H32" s="48">
        <v>0</v>
      </c>
      <c r="I32" s="263"/>
      <c r="J32" s="264">
        <v>0</v>
      </c>
      <c r="K32" s="399">
        <v>6.85</v>
      </c>
      <c r="L32" s="264">
        <f t="shared" si="0"/>
        <v>10</v>
      </c>
      <c r="M32" s="410">
        <v>4.2</v>
      </c>
      <c r="N32" s="267">
        <f t="shared" si="1"/>
        <v>8</v>
      </c>
      <c r="O32" s="392">
        <v>23</v>
      </c>
      <c r="P32" s="186">
        <f t="shared" si="2"/>
        <v>24</v>
      </c>
      <c r="Q32" s="220" t="s">
        <v>28</v>
      </c>
      <c r="R32" s="219"/>
      <c r="S32" s="187">
        <f t="shared" si="3"/>
        <v>12</v>
      </c>
      <c r="T32" s="187" t="e">
        <f t="shared" si="4"/>
        <v>#VALUE!</v>
      </c>
      <c r="U32" s="187">
        <f t="shared" si="5"/>
        <v>23</v>
      </c>
      <c r="V32" s="187">
        <f t="shared" si="6"/>
        <v>15</v>
      </c>
      <c r="W32" s="187">
        <f t="shared" si="7"/>
        <v>23</v>
      </c>
      <c r="X32" s="52">
        <v>24</v>
      </c>
    </row>
    <row r="33" spans="1:24" s="52" customFormat="1" ht="15.75" customHeight="1">
      <c r="A33" s="477">
        <v>1992220</v>
      </c>
      <c r="B33" s="524" t="s">
        <v>108</v>
      </c>
      <c r="C33" s="486" t="s">
        <v>226</v>
      </c>
      <c r="D33" s="498" t="s">
        <v>409</v>
      </c>
      <c r="E33" s="387" t="s">
        <v>94</v>
      </c>
      <c r="F33" s="48">
        <v>0</v>
      </c>
      <c r="G33" s="387">
        <v>8.2</v>
      </c>
      <c r="H33" s="48">
        <f>VLOOKUP(G33*(-1),HAIESPOF,2)</f>
        <v>8</v>
      </c>
      <c r="I33" s="263"/>
      <c r="J33" s="264">
        <v>0</v>
      </c>
      <c r="K33" s="399">
        <v>6.7</v>
      </c>
      <c r="L33" s="264">
        <f t="shared" si="0"/>
        <v>10</v>
      </c>
      <c r="M33" s="410">
        <v>3.65</v>
      </c>
      <c r="N33" s="267">
        <f t="shared" si="1"/>
        <v>6</v>
      </c>
      <c r="O33" s="392">
        <v>23</v>
      </c>
      <c r="P33" s="186">
        <f t="shared" si="2"/>
        <v>24</v>
      </c>
      <c r="Q33" s="220" t="s">
        <v>28</v>
      </c>
      <c r="R33" s="219"/>
      <c r="S33" s="187" t="e">
        <f t="shared" si="3"/>
        <v>#VALUE!</v>
      </c>
      <c r="T33" s="187">
        <f t="shared" si="4"/>
        <v>9</v>
      </c>
      <c r="U33" s="187">
        <f t="shared" si="5"/>
        <v>25</v>
      </c>
      <c r="V33" s="187">
        <f t="shared" si="6"/>
        <v>23</v>
      </c>
      <c r="W33" s="187">
        <f t="shared" si="7"/>
        <v>23</v>
      </c>
      <c r="X33" s="52">
        <v>24</v>
      </c>
    </row>
    <row r="34" spans="1:24" s="52" customFormat="1" ht="15.75" customHeight="1">
      <c r="A34" s="501">
        <v>2105499</v>
      </c>
      <c r="B34" s="527" t="s">
        <v>166</v>
      </c>
      <c r="C34" s="494" t="s">
        <v>167</v>
      </c>
      <c r="D34" s="498" t="s">
        <v>102</v>
      </c>
      <c r="E34" s="387">
        <v>7</v>
      </c>
      <c r="F34" s="48">
        <f>VLOOKUP(E34*(-1),VITPOF,2)</f>
        <v>3</v>
      </c>
      <c r="G34" s="387" t="s">
        <v>94</v>
      </c>
      <c r="H34" s="48">
        <v>0</v>
      </c>
      <c r="I34" s="263"/>
      <c r="J34" s="264">
        <v>0</v>
      </c>
      <c r="K34" s="399">
        <v>6.7</v>
      </c>
      <c r="L34" s="264">
        <f t="shared" si="0"/>
        <v>10</v>
      </c>
      <c r="M34" s="410">
        <v>4.3</v>
      </c>
      <c r="N34" s="267">
        <f t="shared" si="1"/>
        <v>9</v>
      </c>
      <c r="O34" s="392">
        <v>25</v>
      </c>
      <c r="P34" s="186">
        <f t="shared" si="2"/>
        <v>22</v>
      </c>
      <c r="Q34" s="220" t="s">
        <v>28</v>
      </c>
      <c r="R34" s="6"/>
      <c r="S34" s="187">
        <f t="shared" si="3"/>
        <v>24</v>
      </c>
      <c r="T34" s="187" t="e">
        <f t="shared" si="4"/>
        <v>#VALUE!</v>
      </c>
      <c r="U34" s="187">
        <f t="shared" si="5"/>
        <v>25</v>
      </c>
      <c r="V34" s="187">
        <f t="shared" si="6"/>
        <v>12</v>
      </c>
      <c r="W34" s="187">
        <f t="shared" si="7"/>
        <v>25</v>
      </c>
      <c r="X34" s="52">
        <v>22</v>
      </c>
    </row>
    <row r="35" spans="1:24" s="52" customFormat="1" ht="15.75" customHeight="1">
      <c r="A35" s="477">
        <v>1927708</v>
      </c>
      <c r="B35" s="524" t="s">
        <v>375</v>
      </c>
      <c r="C35" s="486" t="s">
        <v>376</v>
      </c>
      <c r="D35" s="498" t="s">
        <v>317</v>
      </c>
      <c r="E35" s="387">
        <v>6.4</v>
      </c>
      <c r="F35" s="48">
        <f>VLOOKUP(E35*(-1),VITPOF,2)</f>
        <v>6</v>
      </c>
      <c r="G35" s="387" t="s">
        <v>94</v>
      </c>
      <c r="H35" s="48">
        <v>0</v>
      </c>
      <c r="I35" s="263"/>
      <c r="J35" s="264">
        <v>0</v>
      </c>
      <c r="K35" s="399">
        <v>6.4</v>
      </c>
      <c r="L35" s="264">
        <f t="shared" si="0"/>
        <v>8</v>
      </c>
      <c r="M35" s="410">
        <v>3.78</v>
      </c>
      <c r="N35" s="267">
        <f t="shared" si="1"/>
        <v>7</v>
      </c>
      <c r="O35" s="392">
        <v>26</v>
      </c>
      <c r="P35" s="186">
        <f t="shared" si="2"/>
        <v>21</v>
      </c>
      <c r="Q35" s="220" t="s">
        <v>28</v>
      </c>
      <c r="R35" s="6"/>
      <c r="S35" s="187">
        <f t="shared" si="3"/>
        <v>12</v>
      </c>
      <c r="T35" s="187" t="e">
        <f t="shared" si="4"/>
        <v>#VALUE!</v>
      </c>
      <c r="U35" s="187">
        <f t="shared" si="5"/>
        <v>31</v>
      </c>
      <c r="V35" s="187">
        <f t="shared" si="6"/>
        <v>22</v>
      </c>
      <c r="W35" s="187">
        <f t="shared" si="7"/>
        <v>26</v>
      </c>
      <c r="X35" s="52">
        <v>21</v>
      </c>
    </row>
    <row r="36" spans="1:24" s="52" customFormat="1" ht="15.75" customHeight="1">
      <c r="A36" s="501">
        <v>2076192</v>
      </c>
      <c r="B36" s="526" t="s">
        <v>160</v>
      </c>
      <c r="C36" s="494" t="s">
        <v>161</v>
      </c>
      <c r="D36" s="498" t="s">
        <v>102</v>
      </c>
      <c r="E36" s="387">
        <v>6.4</v>
      </c>
      <c r="F36" s="48">
        <f>VLOOKUP(E36*(-1),VITPOF,2)</f>
        <v>6</v>
      </c>
      <c r="G36" s="387" t="s">
        <v>94</v>
      </c>
      <c r="H36" s="48">
        <v>0</v>
      </c>
      <c r="I36" s="263"/>
      <c r="J36" s="264">
        <v>0</v>
      </c>
      <c r="K36" s="399">
        <v>6.85</v>
      </c>
      <c r="L36" s="264">
        <f t="shared" si="0"/>
        <v>10</v>
      </c>
      <c r="M36" s="410">
        <v>3.4</v>
      </c>
      <c r="N36" s="267">
        <f t="shared" si="1"/>
        <v>5</v>
      </c>
      <c r="O36" s="392">
        <v>26</v>
      </c>
      <c r="P36" s="186">
        <f t="shared" si="2"/>
        <v>21</v>
      </c>
      <c r="Q36" s="220" t="s">
        <v>28</v>
      </c>
      <c r="R36" s="6"/>
      <c r="S36" s="187">
        <f t="shared" si="3"/>
        <v>12</v>
      </c>
      <c r="T36" s="187" t="e">
        <f t="shared" si="4"/>
        <v>#VALUE!</v>
      </c>
      <c r="U36" s="187">
        <f t="shared" si="5"/>
        <v>23</v>
      </c>
      <c r="V36" s="187">
        <f t="shared" si="6"/>
        <v>25</v>
      </c>
      <c r="W36" s="187">
        <f t="shared" si="7"/>
        <v>26</v>
      </c>
      <c r="X36" s="52">
        <v>21</v>
      </c>
    </row>
    <row r="37" spans="1:24" s="52" customFormat="1" ht="15.75" customHeight="1">
      <c r="A37" s="501">
        <v>2001949</v>
      </c>
      <c r="B37" s="527" t="s">
        <v>112</v>
      </c>
      <c r="C37" s="495" t="s">
        <v>170</v>
      </c>
      <c r="D37" s="498" t="s">
        <v>102</v>
      </c>
      <c r="E37" s="387">
        <v>6.1</v>
      </c>
      <c r="F37" s="48">
        <f>VLOOKUP(E37*(-1),VITPOF,2)</f>
        <v>8</v>
      </c>
      <c r="G37" s="387" t="s">
        <v>94</v>
      </c>
      <c r="H37" s="48">
        <v>0</v>
      </c>
      <c r="I37" s="263"/>
      <c r="J37" s="264">
        <v>0</v>
      </c>
      <c r="K37" s="399">
        <v>6.4</v>
      </c>
      <c r="L37" s="264">
        <f t="shared" si="0"/>
        <v>8</v>
      </c>
      <c r="M37" s="410">
        <v>3.4</v>
      </c>
      <c r="N37" s="267">
        <f t="shared" si="1"/>
        <v>5</v>
      </c>
      <c r="O37" s="392">
        <v>26</v>
      </c>
      <c r="P37" s="186">
        <f t="shared" si="2"/>
        <v>21</v>
      </c>
      <c r="Q37" s="220" t="s">
        <v>28</v>
      </c>
      <c r="R37" s="219"/>
      <c r="S37" s="187">
        <f t="shared" si="3"/>
        <v>9</v>
      </c>
      <c r="T37" s="187" t="e">
        <f t="shared" si="4"/>
        <v>#VALUE!</v>
      </c>
      <c r="U37" s="187">
        <f t="shared" si="5"/>
        <v>31</v>
      </c>
      <c r="V37" s="187">
        <f t="shared" si="6"/>
        <v>25</v>
      </c>
      <c r="W37" s="187">
        <f t="shared" si="7"/>
        <v>26</v>
      </c>
      <c r="X37" s="52">
        <v>21</v>
      </c>
    </row>
    <row r="38" spans="1:24" s="52" customFormat="1" ht="15.75" customHeight="1">
      <c r="A38" s="477">
        <v>2105441</v>
      </c>
      <c r="B38" s="524" t="s">
        <v>136</v>
      </c>
      <c r="C38" s="486" t="s">
        <v>137</v>
      </c>
      <c r="D38" s="498" t="s">
        <v>102</v>
      </c>
      <c r="E38" s="387">
        <v>6.5</v>
      </c>
      <c r="F38" s="48">
        <f>VLOOKUP(E38*(-1),VITPOF,2)</f>
        <v>5</v>
      </c>
      <c r="G38" s="387" t="s">
        <v>94</v>
      </c>
      <c r="H38" s="48">
        <v>0</v>
      </c>
      <c r="I38" s="263"/>
      <c r="J38" s="264">
        <v>0</v>
      </c>
      <c r="K38" s="399">
        <v>6</v>
      </c>
      <c r="L38" s="264">
        <f t="shared" si="0"/>
        <v>6</v>
      </c>
      <c r="M38" s="410">
        <v>4.4</v>
      </c>
      <c r="N38" s="267">
        <f t="shared" si="1"/>
        <v>9</v>
      </c>
      <c r="O38" s="392">
        <v>29</v>
      </c>
      <c r="P38" s="186">
        <f t="shared" si="2"/>
        <v>20</v>
      </c>
      <c r="Q38" s="220" t="s">
        <v>28</v>
      </c>
      <c r="R38" s="219"/>
      <c r="S38" s="187">
        <f t="shared" si="3"/>
        <v>16</v>
      </c>
      <c r="T38" s="187" t="e">
        <f t="shared" si="4"/>
        <v>#VALUE!</v>
      </c>
      <c r="U38" s="187">
        <f t="shared" si="5"/>
        <v>36</v>
      </c>
      <c r="V38" s="187">
        <f t="shared" si="6"/>
        <v>11</v>
      </c>
      <c r="W38" s="187">
        <f t="shared" si="7"/>
        <v>29</v>
      </c>
      <c r="X38" s="52">
        <v>20</v>
      </c>
    </row>
    <row r="39" spans="1:24" s="52" customFormat="1" ht="15.75" customHeight="1">
      <c r="A39" s="477">
        <v>2108411</v>
      </c>
      <c r="B39" s="524" t="s">
        <v>121</v>
      </c>
      <c r="C39" s="486" t="s">
        <v>143</v>
      </c>
      <c r="D39" s="498" t="s">
        <v>102</v>
      </c>
      <c r="E39" s="387">
        <v>6.6</v>
      </c>
      <c r="F39" s="48">
        <f>VLOOKUP(E39*(-1),VITPOF,2)</f>
        <v>5</v>
      </c>
      <c r="G39" s="387" t="s">
        <v>94</v>
      </c>
      <c r="H39" s="48">
        <v>0</v>
      </c>
      <c r="I39" s="263"/>
      <c r="J39" s="264">
        <v>0</v>
      </c>
      <c r="K39" s="399">
        <v>6.9</v>
      </c>
      <c r="L39" s="264">
        <f t="shared" si="0"/>
        <v>11</v>
      </c>
      <c r="M39" s="410">
        <v>2.9</v>
      </c>
      <c r="N39" s="267">
        <f t="shared" si="1"/>
        <v>4</v>
      </c>
      <c r="O39" s="392">
        <v>29</v>
      </c>
      <c r="P39" s="186">
        <f t="shared" si="2"/>
        <v>20</v>
      </c>
      <c r="Q39" s="220" t="s">
        <v>28</v>
      </c>
      <c r="R39" s="219"/>
      <c r="S39" s="187">
        <f t="shared" si="3"/>
        <v>20</v>
      </c>
      <c r="T39" s="187" t="e">
        <f t="shared" si="4"/>
        <v>#VALUE!</v>
      </c>
      <c r="U39" s="187">
        <f t="shared" si="5"/>
        <v>20</v>
      </c>
      <c r="V39" s="187">
        <f t="shared" si="6"/>
        <v>30</v>
      </c>
      <c r="W39" s="187">
        <f t="shared" si="7"/>
        <v>29</v>
      </c>
      <c r="X39" s="52">
        <v>20</v>
      </c>
    </row>
    <row r="40" spans="1:24" s="52" customFormat="1" ht="15.75" customHeight="1">
      <c r="A40" s="477">
        <v>2093246</v>
      </c>
      <c r="B40" s="524" t="s">
        <v>389</v>
      </c>
      <c r="C40" s="486" t="s">
        <v>225</v>
      </c>
      <c r="D40" s="498" t="s">
        <v>317</v>
      </c>
      <c r="E40" s="387">
        <v>6.4</v>
      </c>
      <c r="F40" s="48">
        <f>VLOOKUP(E40*(-1),VITPOF,2)</f>
        <v>6</v>
      </c>
      <c r="G40" s="387" t="s">
        <v>94</v>
      </c>
      <c r="H40" s="48">
        <v>0</v>
      </c>
      <c r="I40" s="263"/>
      <c r="J40" s="264">
        <v>0</v>
      </c>
      <c r="K40" s="399">
        <v>6.55</v>
      </c>
      <c r="L40" s="264">
        <f t="shared" si="0"/>
        <v>9</v>
      </c>
      <c r="M40" s="410">
        <v>2.7</v>
      </c>
      <c r="N40" s="267">
        <f t="shared" si="1"/>
        <v>3</v>
      </c>
      <c r="O40" s="392">
        <v>31</v>
      </c>
      <c r="P40" s="186">
        <f t="shared" si="2"/>
        <v>18</v>
      </c>
      <c r="Q40" s="220" t="s">
        <v>28</v>
      </c>
      <c r="R40" s="219"/>
      <c r="S40" s="187">
        <f t="shared" si="3"/>
        <v>12</v>
      </c>
      <c r="T40" s="187" t="e">
        <f t="shared" si="4"/>
        <v>#VALUE!</v>
      </c>
      <c r="U40" s="187">
        <f t="shared" si="5"/>
        <v>30</v>
      </c>
      <c r="V40" s="187">
        <f t="shared" si="6"/>
        <v>34</v>
      </c>
      <c r="W40" s="187">
        <f t="shared" si="7"/>
        <v>31</v>
      </c>
      <c r="X40" s="52">
        <v>18</v>
      </c>
    </row>
    <row r="41" spans="1:24" s="52" customFormat="1" ht="15.75" customHeight="1">
      <c r="A41" s="477">
        <v>2111492</v>
      </c>
      <c r="B41" s="524" t="s">
        <v>390</v>
      </c>
      <c r="C41" s="486" t="s">
        <v>391</v>
      </c>
      <c r="D41" s="498" t="s">
        <v>317</v>
      </c>
      <c r="E41" s="387">
        <v>6.5</v>
      </c>
      <c r="F41" s="48">
        <f>VLOOKUP(E41*(-1),VITPOF,2)</f>
        <v>5</v>
      </c>
      <c r="G41" s="387" t="s">
        <v>94</v>
      </c>
      <c r="H41" s="48">
        <v>0</v>
      </c>
      <c r="I41" s="263"/>
      <c r="J41" s="264">
        <v>0</v>
      </c>
      <c r="K41" s="399">
        <v>6.9</v>
      </c>
      <c r="L41" s="264">
        <f t="shared" si="0"/>
        <v>11</v>
      </c>
      <c r="M41" s="410">
        <v>2.3</v>
      </c>
      <c r="N41" s="267">
        <f t="shared" si="1"/>
        <v>2</v>
      </c>
      <c r="O41" s="392">
        <v>31</v>
      </c>
      <c r="P41" s="186">
        <f t="shared" si="2"/>
        <v>18</v>
      </c>
      <c r="Q41" s="220" t="s">
        <v>28</v>
      </c>
      <c r="R41" s="219"/>
      <c r="S41" s="187">
        <f t="shared" si="3"/>
        <v>16</v>
      </c>
      <c r="T41" s="187" t="e">
        <f t="shared" si="4"/>
        <v>#VALUE!</v>
      </c>
      <c r="U41" s="187">
        <f t="shared" si="5"/>
        <v>20</v>
      </c>
      <c r="V41" s="187">
        <f t="shared" si="6"/>
        <v>35</v>
      </c>
      <c r="W41" s="187">
        <f t="shared" si="7"/>
        <v>31</v>
      </c>
      <c r="X41" s="52">
        <v>18</v>
      </c>
    </row>
    <row r="42" spans="1:24" s="52" customFormat="1" ht="15.75" customHeight="1">
      <c r="A42" s="477">
        <v>1991223</v>
      </c>
      <c r="B42" s="524" t="s">
        <v>111</v>
      </c>
      <c r="C42" s="486" t="s">
        <v>148</v>
      </c>
      <c r="D42" s="498" t="s">
        <v>102</v>
      </c>
      <c r="E42" s="387" t="s">
        <v>94</v>
      </c>
      <c r="F42" s="48">
        <v>0</v>
      </c>
      <c r="G42" s="387">
        <v>8.5</v>
      </c>
      <c r="H42" s="48">
        <f>VLOOKUP(G42*(-1),HAIESPOF,2)</f>
        <v>5</v>
      </c>
      <c r="I42" s="263"/>
      <c r="J42" s="264">
        <v>0</v>
      </c>
      <c r="K42" s="399">
        <v>6.7</v>
      </c>
      <c r="L42" s="264">
        <f t="shared" si="0"/>
        <v>10</v>
      </c>
      <c r="M42" s="410">
        <v>1.8</v>
      </c>
      <c r="N42" s="267">
        <f t="shared" si="1"/>
        <v>2</v>
      </c>
      <c r="O42" s="392">
        <v>33</v>
      </c>
      <c r="P42" s="186">
        <f t="shared" si="2"/>
        <v>17</v>
      </c>
      <c r="Q42" s="220" t="s">
        <v>28</v>
      </c>
      <c r="R42" s="219"/>
      <c r="S42" s="187" t="e">
        <f t="shared" si="3"/>
        <v>#VALUE!</v>
      </c>
      <c r="T42" s="187">
        <f t="shared" si="4"/>
        <v>11</v>
      </c>
      <c r="U42" s="187">
        <f t="shared" si="5"/>
        <v>25</v>
      </c>
      <c r="V42" s="187">
        <f t="shared" si="6"/>
        <v>39</v>
      </c>
      <c r="W42" s="187">
        <f t="shared" si="7"/>
        <v>33</v>
      </c>
      <c r="X42" s="52">
        <v>17</v>
      </c>
    </row>
    <row r="43" spans="1:24" s="52" customFormat="1" ht="15.75" customHeight="1">
      <c r="A43" s="477">
        <v>2094102</v>
      </c>
      <c r="B43" s="524" t="s">
        <v>271</v>
      </c>
      <c r="C43" s="486" t="s">
        <v>272</v>
      </c>
      <c r="D43" s="498" t="s">
        <v>277</v>
      </c>
      <c r="E43" s="387">
        <v>6.6</v>
      </c>
      <c r="F43" s="48">
        <f>VLOOKUP(E43*(-1),VITPOF,2)</f>
        <v>5</v>
      </c>
      <c r="G43" s="387" t="s">
        <v>94</v>
      </c>
      <c r="H43" s="48">
        <v>0</v>
      </c>
      <c r="I43" s="263"/>
      <c r="J43" s="264">
        <v>0</v>
      </c>
      <c r="K43" s="399">
        <v>6.2</v>
      </c>
      <c r="L43" s="264">
        <f t="shared" si="0"/>
        <v>7</v>
      </c>
      <c r="M43" s="410">
        <v>2.74</v>
      </c>
      <c r="N43" s="267">
        <f t="shared" si="1"/>
        <v>3</v>
      </c>
      <c r="O43" s="392">
        <v>34</v>
      </c>
      <c r="P43" s="186">
        <f t="shared" si="2"/>
        <v>15</v>
      </c>
      <c r="Q43" s="220" t="s">
        <v>28</v>
      </c>
      <c r="R43" s="219"/>
      <c r="S43" s="187">
        <f t="shared" si="3"/>
        <v>20</v>
      </c>
      <c r="T43" s="187" t="e">
        <f t="shared" si="4"/>
        <v>#VALUE!</v>
      </c>
      <c r="U43" s="187">
        <f t="shared" si="5"/>
        <v>33</v>
      </c>
      <c r="V43" s="187">
        <f t="shared" si="6"/>
        <v>33</v>
      </c>
      <c r="W43" s="187">
        <f t="shared" si="7"/>
        <v>34</v>
      </c>
      <c r="X43" s="52">
        <v>15</v>
      </c>
    </row>
    <row r="44" spans="1:24" s="52" customFormat="1" ht="15.75" customHeight="1">
      <c r="A44" s="477">
        <v>2099625</v>
      </c>
      <c r="B44" s="524" t="s">
        <v>394</v>
      </c>
      <c r="C44" s="486" t="s">
        <v>323</v>
      </c>
      <c r="D44" s="498" t="s">
        <v>317</v>
      </c>
      <c r="E44" s="387">
        <v>7</v>
      </c>
      <c r="F44" s="48">
        <f>VLOOKUP(E44*(-1),VITPOF,2)</f>
        <v>3</v>
      </c>
      <c r="G44" s="387" t="s">
        <v>94</v>
      </c>
      <c r="H44" s="48">
        <v>0</v>
      </c>
      <c r="I44" s="263"/>
      <c r="J44" s="264">
        <v>0</v>
      </c>
      <c r="K44" s="399">
        <v>6.15</v>
      </c>
      <c r="L44" s="264">
        <f t="shared" si="0"/>
        <v>7</v>
      </c>
      <c r="M44" s="410">
        <v>3.15</v>
      </c>
      <c r="N44" s="267">
        <f t="shared" si="1"/>
        <v>4</v>
      </c>
      <c r="O44" s="392">
        <v>35</v>
      </c>
      <c r="P44" s="186">
        <f t="shared" si="2"/>
        <v>14</v>
      </c>
      <c r="Q44" s="220" t="s">
        <v>28</v>
      </c>
      <c r="R44" s="6"/>
      <c r="S44" s="187">
        <f t="shared" si="3"/>
        <v>24</v>
      </c>
      <c r="T44" s="187" t="e">
        <f t="shared" si="4"/>
        <v>#VALUE!</v>
      </c>
      <c r="U44" s="187">
        <f t="shared" si="5"/>
        <v>35</v>
      </c>
      <c r="V44" s="187">
        <f t="shared" si="6"/>
        <v>28</v>
      </c>
      <c r="W44" s="187">
        <f t="shared" si="7"/>
        <v>35</v>
      </c>
      <c r="X44" s="52">
        <v>14</v>
      </c>
    </row>
    <row r="45" spans="1:24" s="52" customFormat="1" ht="15.75" customHeight="1">
      <c r="A45" s="477">
        <v>2108416</v>
      </c>
      <c r="B45" s="524" t="s">
        <v>142</v>
      </c>
      <c r="C45" s="486" t="s">
        <v>144</v>
      </c>
      <c r="D45" s="498" t="s">
        <v>102</v>
      </c>
      <c r="E45" s="387">
        <v>6.9</v>
      </c>
      <c r="F45" s="48">
        <f>VLOOKUP(E45*(-1),VITPOF,2)</f>
        <v>3</v>
      </c>
      <c r="G45" s="387" t="s">
        <v>94</v>
      </c>
      <c r="H45" s="48">
        <v>0</v>
      </c>
      <c r="I45" s="263"/>
      <c r="J45" s="264">
        <v>0</v>
      </c>
      <c r="K45" s="399">
        <v>6.2</v>
      </c>
      <c r="L45" s="264">
        <f t="shared" si="0"/>
        <v>7</v>
      </c>
      <c r="M45" s="410">
        <v>2.8</v>
      </c>
      <c r="N45" s="267">
        <f t="shared" si="1"/>
        <v>4</v>
      </c>
      <c r="O45" s="392">
        <v>35</v>
      </c>
      <c r="P45" s="186">
        <f t="shared" si="2"/>
        <v>14</v>
      </c>
      <c r="Q45" s="220" t="s">
        <v>28</v>
      </c>
      <c r="R45" s="219"/>
      <c r="S45" s="187">
        <f t="shared" si="3"/>
        <v>23</v>
      </c>
      <c r="T45" s="187" t="e">
        <f t="shared" si="4"/>
        <v>#VALUE!</v>
      </c>
      <c r="U45" s="187">
        <f t="shared" si="5"/>
        <v>33</v>
      </c>
      <c r="V45" s="187">
        <f t="shared" si="6"/>
        <v>31</v>
      </c>
      <c r="W45" s="187">
        <f t="shared" si="7"/>
        <v>35</v>
      </c>
      <c r="X45" s="52">
        <v>14</v>
      </c>
    </row>
    <row r="46" spans="1:24" s="52" customFormat="1" ht="15.75" customHeight="1">
      <c r="A46" s="477">
        <v>2075569</v>
      </c>
      <c r="B46" s="524" t="s">
        <v>134</v>
      </c>
      <c r="C46" s="486" t="s">
        <v>135</v>
      </c>
      <c r="D46" s="498" t="s">
        <v>102</v>
      </c>
      <c r="E46" s="387">
        <v>7</v>
      </c>
      <c r="F46" s="48">
        <f>VLOOKUP(E46*(-1),VITPOF,2)</f>
        <v>3</v>
      </c>
      <c r="G46" s="387" t="s">
        <v>94</v>
      </c>
      <c r="H46" s="48">
        <v>0</v>
      </c>
      <c r="I46" s="263"/>
      <c r="J46" s="264">
        <v>0</v>
      </c>
      <c r="K46" s="399">
        <v>5.8</v>
      </c>
      <c r="L46" s="264">
        <f t="shared" si="0"/>
        <v>5</v>
      </c>
      <c r="M46" s="410">
        <v>2</v>
      </c>
      <c r="N46" s="267">
        <f t="shared" si="1"/>
        <v>2</v>
      </c>
      <c r="O46" s="392">
        <v>37</v>
      </c>
      <c r="P46" s="186">
        <f t="shared" si="2"/>
        <v>10</v>
      </c>
      <c r="Q46" s="220" t="s">
        <v>28</v>
      </c>
      <c r="R46" s="219"/>
      <c r="S46" s="187">
        <f t="shared" si="3"/>
        <v>24</v>
      </c>
      <c r="T46" s="187" t="e">
        <f t="shared" si="4"/>
        <v>#VALUE!</v>
      </c>
      <c r="U46" s="187">
        <f t="shared" si="5"/>
        <v>37</v>
      </c>
      <c r="V46" s="187">
        <f t="shared" si="6"/>
        <v>38</v>
      </c>
      <c r="W46" s="187">
        <f t="shared" si="7"/>
        <v>37</v>
      </c>
      <c r="X46" s="52">
        <v>10</v>
      </c>
    </row>
    <row r="47" spans="1:24" s="52" customFormat="1" ht="15.75" customHeight="1">
      <c r="A47" s="477">
        <v>2105485</v>
      </c>
      <c r="B47" s="524" t="s">
        <v>123</v>
      </c>
      <c r="C47" s="486" t="s">
        <v>124</v>
      </c>
      <c r="D47" s="498" t="s">
        <v>102</v>
      </c>
      <c r="E47" s="387">
        <v>7</v>
      </c>
      <c r="F47" s="48">
        <f>VLOOKUP(E47*(-1),VITPOF,2)</f>
        <v>3</v>
      </c>
      <c r="G47" s="387" t="s">
        <v>94</v>
      </c>
      <c r="H47" s="48">
        <v>0</v>
      </c>
      <c r="I47" s="263"/>
      <c r="J47" s="264">
        <v>0</v>
      </c>
      <c r="K47" s="399">
        <v>5.3</v>
      </c>
      <c r="L47" s="264">
        <f t="shared" si="0"/>
        <v>4</v>
      </c>
      <c r="M47" s="410">
        <v>2.1</v>
      </c>
      <c r="N47" s="267">
        <f t="shared" si="1"/>
        <v>2</v>
      </c>
      <c r="O47" s="392">
        <v>38</v>
      </c>
      <c r="P47" s="186">
        <f t="shared" si="2"/>
        <v>9</v>
      </c>
      <c r="Q47" s="220" t="s">
        <v>28</v>
      </c>
      <c r="R47" s="219"/>
      <c r="S47" s="187">
        <f t="shared" si="3"/>
        <v>24</v>
      </c>
      <c r="T47" s="187" t="e">
        <f t="shared" si="4"/>
        <v>#VALUE!</v>
      </c>
      <c r="U47" s="187">
        <f t="shared" si="5"/>
        <v>38</v>
      </c>
      <c r="V47" s="187">
        <f t="shared" si="6"/>
        <v>36</v>
      </c>
      <c r="W47" s="187">
        <f t="shared" si="7"/>
        <v>38</v>
      </c>
      <c r="X47" s="52">
        <v>9</v>
      </c>
    </row>
    <row r="48" spans="1:24" s="52" customFormat="1" ht="15.75" customHeight="1">
      <c r="A48" s="501">
        <v>2105400</v>
      </c>
      <c r="B48" s="526" t="s">
        <v>164</v>
      </c>
      <c r="C48" s="494" t="s">
        <v>165</v>
      </c>
      <c r="D48" s="498" t="s">
        <v>102</v>
      </c>
      <c r="E48" s="387">
        <v>7</v>
      </c>
      <c r="F48" s="48">
        <f>VLOOKUP(E48*(-1),VITPOF,2)</f>
        <v>3</v>
      </c>
      <c r="G48" s="387" t="s">
        <v>94</v>
      </c>
      <c r="H48" s="48">
        <v>0</v>
      </c>
      <c r="I48" s="263"/>
      <c r="J48" s="264">
        <v>0</v>
      </c>
      <c r="K48" s="399">
        <v>4.8</v>
      </c>
      <c r="L48" s="264">
        <f t="shared" si="0"/>
        <v>3</v>
      </c>
      <c r="M48" s="410">
        <v>2.1</v>
      </c>
      <c r="N48" s="267">
        <f t="shared" si="1"/>
        <v>2</v>
      </c>
      <c r="O48" s="392">
        <v>39</v>
      </c>
      <c r="P48" s="186">
        <f t="shared" si="2"/>
        <v>8</v>
      </c>
      <c r="Q48" s="220" t="s">
        <v>28</v>
      </c>
      <c r="R48" s="219"/>
      <c r="S48" s="187">
        <f t="shared" si="3"/>
        <v>24</v>
      </c>
      <c r="T48" s="187" t="e">
        <f t="shared" si="4"/>
        <v>#VALUE!</v>
      </c>
      <c r="U48" s="187">
        <f t="shared" si="5"/>
        <v>39</v>
      </c>
      <c r="V48" s="187">
        <f t="shared" si="6"/>
        <v>36</v>
      </c>
      <c r="W48" s="187">
        <f t="shared" si="7"/>
        <v>39</v>
      </c>
      <c r="X48" s="52">
        <v>8</v>
      </c>
    </row>
  </sheetData>
  <sheetProtection/>
  <mergeCells count="6">
    <mergeCell ref="D2:L2"/>
    <mergeCell ref="D3:L3"/>
    <mergeCell ref="D4:K4"/>
    <mergeCell ref="D6:G6"/>
    <mergeCell ref="I6:K6"/>
    <mergeCell ref="S7:W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0"/>
  </sheetPr>
  <dimension ref="A1:X86"/>
  <sheetViews>
    <sheetView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11.421875" defaultRowHeight="12.75"/>
  <cols>
    <col min="1" max="1" width="8.7109375" style="8" bestFit="1" customWidth="1"/>
    <col min="2" max="2" width="24.421875" style="8" bestFit="1" customWidth="1"/>
    <col min="3" max="3" width="16.7109375" style="8" bestFit="1" customWidth="1"/>
    <col min="4" max="4" width="6.5742187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1875" style="8" bestFit="1" customWidth="1"/>
    <col min="16" max="16" width="5.7109375" style="10" customWidth="1"/>
    <col min="17" max="17" width="4.421875" style="8" customWidth="1"/>
    <col min="18" max="18" width="4.421875" style="6" customWidth="1"/>
    <col min="19" max="23" width="10.00390625" style="6" bestFit="1" customWidth="1"/>
    <col min="24" max="24" width="30.140625" style="6" bestFit="1" customWidth="1"/>
    <col min="25" max="16384" width="11.421875" style="6" customWidth="1"/>
  </cols>
  <sheetData>
    <row r="1" spans="1:17" s="11" customFormat="1" ht="15" customHeight="1">
      <c r="A1" s="269"/>
      <c r="B1" s="15"/>
      <c r="C1" s="15"/>
      <c r="D1" s="15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17" s="26" customFormat="1" ht="19.5" customHeight="1">
      <c r="A2" s="270"/>
      <c r="B2" s="32"/>
      <c r="C2" s="464"/>
      <c r="D2" s="551" t="s">
        <v>224</v>
      </c>
      <c r="E2" s="551"/>
      <c r="F2" s="551"/>
      <c r="G2" s="551"/>
      <c r="H2" s="551"/>
      <c r="I2" s="551"/>
      <c r="J2" s="551"/>
      <c r="K2" s="551"/>
      <c r="L2" s="551"/>
      <c r="M2" s="31"/>
      <c r="N2" s="34"/>
      <c r="O2" s="32"/>
      <c r="P2" s="35"/>
      <c r="Q2" s="259"/>
    </row>
    <row r="3" spans="1:17" s="26" customFormat="1" ht="19.5" customHeight="1">
      <c r="A3" s="270"/>
      <c r="B3" s="32"/>
      <c r="C3" s="32"/>
      <c r="D3" s="552" t="s">
        <v>100</v>
      </c>
      <c r="E3" s="552"/>
      <c r="F3" s="552"/>
      <c r="G3" s="552"/>
      <c r="H3" s="552"/>
      <c r="I3" s="552"/>
      <c r="J3" s="552"/>
      <c r="K3" s="552"/>
      <c r="L3" s="552"/>
      <c r="M3" s="31"/>
      <c r="N3" s="34"/>
      <c r="O3" s="32"/>
      <c r="P3" s="35"/>
      <c r="Q3" s="259"/>
    </row>
    <row r="4" spans="1:17" s="26" customFormat="1" ht="19.5" customHeight="1">
      <c r="A4" s="270"/>
      <c r="B4" s="32"/>
      <c r="C4" s="32"/>
      <c r="D4" s="553" t="s">
        <v>223</v>
      </c>
      <c r="E4" s="553"/>
      <c r="F4" s="553"/>
      <c r="G4" s="553"/>
      <c r="H4" s="553"/>
      <c r="I4" s="553"/>
      <c r="J4" s="553"/>
      <c r="K4" s="553"/>
      <c r="L4" s="260"/>
      <c r="M4" s="31"/>
      <c r="N4" s="34"/>
      <c r="O4" s="32"/>
      <c r="P4" s="35"/>
      <c r="Q4" s="259"/>
    </row>
    <row r="5" spans="1:17" s="26" customFormat="1" ht="19.5" customHeight="1">
      <c r="A5" s="270"/>
      <c r="B5" s="32"/>
      <c r="C5" s="32"/>
      <c r="D5" s="32"/>
      <c r="E5" s="36"/>
      <c r="F5" s="32"/>
      <c r="G5" s="36"/>
      <c r="H5" s="32"/>
      <c r="I5" s="31"/>
      <c r="J5" s="32"/>
      <c r="K5" s="33"/>
      <c r="L5" s="32"/>
      <c r="M5" s="31"/>
      <c r="N5" s="34"/>
      <c r="O5" s="32"/>
      <c r="P5" s="35"/>
      <c r="Q5" s="259"/>
    </row>
    <row r="6" spans="1:17" s="26" customFormat="1" ht="15" customHeight="1">
      <c r="A6" s="270"/>
      <c r="B6" s="32"/>
      <c r="C6" s="32"/>
      <c r="D6" s="554" t="s">
        <v>55</v>
      </c>
      <c r="E6" s="554"/>
      <c r="F6" s="554"/>
      <c r="G6" s="554"/>
      <c r="H6" s="32"/>
      <c r="I6" s="555" t="s">
        <v>27</v>
      </c>
      <c r="J6" s="555"/>
      <c r="K6" s="555"/>
      <c r="L6" s="32"/>
      <c r="M6" s="31"/>
      <c r="N6" s="34"/>
      <c r="O6" s="32"/>
      <c r="P6" s="35"/>
      <c r="Q6" s="259"/>
    </row>
    <row r="7" spans="1:23" s="11" customFormat="1" ht="15" customHeight="1">
      <c r="A7" s="274"/>
      <c r="B7" s="38"/>
      <c r="C7" s="38"/>
      <c r="D7" s="38"/>
      <c r="E7" s="37"/>
      <c r="F7" s="38"/>
      <c r="G7" s="37"/>
      <c r="H7" s="38"/>
      <c r="I7" s="39"/>
      <c r="J7" s="38"/>
      <c r="K7" s="40"/>
      <c r="L7" s="38"/>
      <c r="M7" s="39"/>
      <c r="N7" s="41"/>
      <c r="O7" s="38"/>
      <c r="P7" s="42"/>
      <c r="Q7" s="8"/>
      <c r="S7" s="556" t="s">
        <v>105</v>
      </c>
      <c r="T7" s="557"/>
      <c r="U7" s="557"/>
      <c r="V7" s="557"/>
      <c r="W7" s="558"/>
    </row>
    <row r="8" spans="1:17" s="11" customFormat="1" ht="6.75" customHeight="1">
      <c r="A8" s="275"/>
      <c r="B8" s="20"/>
      <c r="C8" s="20"/>
      <c r="D8" s="20"/>
      <c r="E8" s="22"/>
      <c r="F8" s="20"/>
      <c r="G8" s="22"/>
      <c r="H8" s="20"/>
      <c r="I8" s="23"/>
      <c r="J8" s="20"/>
      <c r="K8" s="24"/>
      <c r="L8" s="20"/>
      <c r="M8" s="23"/>
      <c r="N8" s="25"/>
      <c r="O8" s="20"/>
      <c r="P8" s="43"/>
      <c r="Q8" s="8"/>
    </row>
    <row r="9" spans="1:24" ht="15.75" customHeight="1">
      <c r="A9" s="44" t="s">
        <v>13</v>
      </c>
      <c r="B9" s="463" t="s">
        <v>60</v>
      </c>
      <c r="C9" s="44" t="s">
        <v>11</v>
      </c>
      <c r="D9" s="44" t="s">
        <v>12</v>
      </c>
      <c r="E9" s="45" t="s">
        <v>14</v>
      </c>
      <c r="F9" s="51" t="s">
        <v>15</v>
      </c>
      <c r="G9" s="45" t="s">
        <v>16</v>
      </c>
      <c r="H9" s="51" t="s">
        <v>15</v>
      </c>
      <c r="I9" s="261" t="s">
        <v>17</v>
      </c>
      <c r="J9" s="262" t="s">
        <v>15</v>
      </c>
      <c r="K9" s="261" t="s">
        <v>18</v>
      </c>
      <c r="L9" s="262" t="s">
        <v>15</v>
      </c>
      <c r="M9" s="265" t="s">
        <v>19</v>
      </c>
      <c r="N9" s="266" t="s">
        <v>15</v>
      </c>
      <c r="O9" s="46" t="s">
        <v>57</v>
      </c>
      <c r="P9" s="47" t="s">
        <v>20</v>
      </c>
      <c r="Q9" s="44" t="s">
        <v>21</v>
      </c>
      <c r="S9" s="469" t="s">
        <v>14</v>
      </c>
      <c r="T9" s="469" t="s">
        <v>16</v>
      </c>
      <c r="U9" s="470" t="s">
        <v>18</v>
      </c>
      <c r="V9" s="471" t="s">
        <v>19</v>
      </c>
      <c r="W9" s="186" t="s">
        <v>20</v>
      </c>
      <c r="X9" s="485" t="s">
        <v>106</v>
      </c>
    </row>
    <row r="10" spans="1:24" s="187" customFormat="1" ht="15.75" customHeight="1">
      <c r="A10" s="477">
        <v>1987806</v>
      </c>
      <c r="B10" s="524" t="s">
        <v>449</v>
      </c>
      <c r="C10" s="486" t="s">
        <v>185</v>
      </c>
      <c r="D10" s="498" t="s">
        <v>237</v>
      </c>
      <c r="E10" s="387" t="s">
        <v>94</v>
      </c>
      <c r="F10" s="48">
        <v>0</v>
      </c>
      <c r="G10" s="387">
        <v>6</v>
      </c>
      <c r="H10" s="48">
        <f>VLOOKUP(G10*(-1),HAIESPOF,2)</f>
        <v>27</v>
      </c>
      <c r="I10" s="263"/>
      <c r="J10" s="264">
        <v>0</v>
      </c>
      <c r="K10" s="399">
        <v>8.2</v>
      </c>
      <c r="L10" s="264">
        <f aca="true" t="shared" si="0" ref="L10:L55">VLOOKUP(K10,PENTPOF,2)</f>
        <v>17</v>
      </c>
      <c r="M10" s="410">
        <v>6.75</v>
      </c>
      <c r="N10" s="267">
        <f aca="true" t="shared" si="1" ref="N10:N55">VLOOKUP(M10,MBPOF,2)</f>
        <v>19</v>
      </c>
      <c r="O10" s="392">
        <v>1</v>
      </c>
      <c r="P10" s="186">
        <f aca="true" t="shared" si="2" ref="P10:P55">F10+H10+J10+L10+N10</f>
        <v>63</v>
      </c>
      <c r="Q10" s="220" t="s">
        <v>50</v>
      </c>
      <c r="R10" s="52"/>
      <c r="S10" s="187" t="e">
        <f aca="true" t="shared" si="3" ref="S10:S55">RANK(E10,$E$10:$E$55,2)</f>
        <v>#VALUE!</v>
      </c>
      <c r="T10" s="187">
        <f aca="true" t="shared" si="4" ref="T10:T55">RANK(G10,$G$10:$G$55,2)</f>
        <v>1</v>
      </c>
      <c r="U10" s="187">
        <f aca="true" t="shared" si="5" ref="U10:U55">RANK(K10,$K$10:$K$55,0)</f>
        <v>5</v>
      </c>
      <c r="V10" s="187">
        <f aca="true" t="shared" si="6" ref="V10:V55">RANK(M10,$M$10:$M$55,0)</f>
        <v>2</v>
      </c>
      <c r="W10" s="187">
        <f aca="true" t="shared" si="7" ref="W10:W55">RANK(X10,$X$10:$X$55,0)</f>
        <v>1</v>
      </c>
      <c r="X10" s="187">
        <v>63</v>
      </c>
    </row>
    <row r="11" spans="1:24" s="187" customFormat="1" ht="15.75" customHeight="1">
      <c r="A11" s="477">
        <v>1838220</v>
      </c>
      <c r="B11" s="524" t="s">
        <v>304</v>
      </c>
      <c r="C11" s="486" t="s">
        <v>305</v>
      </c>
      <c r="D11" s="498" t="s">
        <v>277</v>
      </c>
      <c r="E11" s="387" t="s">
        <v>94</v>
      </c>
      <c r="F11" s="48">
        <v>0</v>
      </c>
      <c r="G11" s="387">
        <v>6.1</v>
      </c>
      <c r="H11" s="48">
        <f>VLOOKUP(G11*(-1),HAIESPOF,2)</f>
        <v>25</v>
      </c>
      <c r="I11" s="263"/>
      <c r="J11" s="264">
        <v>0</v>
      </c>
      <c r="K11" s="399">
        <v>8.95</v>
      </c>
      <c r="L11" s="264">
        <f t="shared" si="0"/>
        <v>21</v>
      </c>
      <c r="M11" s="410">
        <v>5.4</v>
      </c>
      <c r="N11" s="267">
        <f t="shared" si="1"/>
        <v>13</v>
      </c>
      <c r="O11" s="392">
        <v>2</v>
      </c>
      <c r="P11" s="186">
        <f t="shared" si="2"/>
        <v>59</v>
      </c>
      <c r="Q11" s="220" t="s">
        <v>50</v>
      </c>
      <c r="R11" s="52"/>
      <c r="S11" s="187" t="e">
        <f t="shared" si="3"/>
        <v>#VALUE!</v>
      </c>
      <c r="T11" s="187">
        <f t="shared" si="4"/>
        <v>3</v>
      </c>
      <c r="U11" s="187">
        <f t="shared" si="5"/>
        <v>1</v>
      </c>
      <c r="V11" s="187">
        <f t="shared" si="6"/>
        <v>14</v>
      </c>
      <c r="W11" s="187">
        <f t="shared" si="7"/>
        <v>2</v>
      </c>
      <c r="X11" s="187">
        <v>59</v>
      </c>
    </row>
    <row r="12" spans="1:24" s="187" customFormat="1" ht="15.75" customHeight="1">
      <c r="A12" s="477">
        <v>2001974</v>
      </c>
      <c r="B12" s="524" t="s">
        <v>115</v>
      </c>
      <c r="C12" s="486" t="s">
        <v>206</v>
      </c>
      <c r="D12" s="498" t="s">
        <v>102</v>
      </c>
      <c r="E12" s="387" t="s">
        <v>94</v>
      </c>
      <c r="F12" s="48">
        <v>0</v>
      </c>
      <c r="G12" s="387">
        <v>6</v>
      </c>
      <c r="H12" s="48">
        <f>VLOOKUP(G12*(-1),HAIESPOF,2)</f>
        <v>27</v>
      </c>
      <c r="I12" s="263"/>
      <c r="J12" s="264">
        <v>0</v>
      </c>
      <c r="K12" s="399">
        <v>8.6</v>
      </c>
      <c r="L12" s="264">
        <f t="shared" si="0"/>
        <v>19</v>
      </c>
      <c r="M12" s="410">
        <v>5.15</v>
      </c>
      <c r="N12" s="267">
        <f t="shared" si="1"/>
        <v>12</v>
      </c>
      <c r="O12" s="392">
        <v>3</v>
      </c>
      <c r="P12" s="186">
        <f t="shared" si="2"/>
        <v>58</v>
      </c>
      <c r="Q12" s="220" t="s">
        <v>50</v>
      </c>
      <c r="R12" s="52"/>
      <c r="S12" s="187" t="e">
        <f t="shared" si="3"/>
        <v>#VALUE!</v>
      </c>
      <c r="T12" s="187">
        <f t="shared" si="4"/>
        <v>1</v>
      </c>
      <c r="U12" s="187">
        <f t="shared" si="5"/>
        <v>3</v>
      </c>
      <c r="V12" s="187">
        <f t="shared" si="6"/>
        <v>19</v>
      </c>
      <c r="W12" s="187">
        <f t="shared" si="7"/>
        <v>3</v>
      </c>
      <c r="X12" s="187">
        <v>58</v>
      </c>
    </row>
    <row r="13" spans="1:24" s="187" customFormat="1" ht="15.75" customHeight="1">
      <c r="A13" s="502">
        <v>1936591</v>
      </c>
      <c r="B13" s="528" t="s">
        <v>311</v>
      </c>
      <c r="C13" s="503" t="s">
        <v>312</v>
      </c>
      <c r="D13" s="498" t="s">
        <v>277</v>
      </c>
      <c r="E13" s="387">
        <v>5.4</v>
      </c>
      <c r="F13" s="48">
        <f>VLOOKUP(E13*(-1),VITPOF,2)</f>
        <v>17</v>
      </c>
      <c r="G13" s="387" t="s">
        <v>94</v>
      </c>
      <c r="H13" s="48">
        <v>0</v>
      </c>
      <c r="I13" s="263"/>
      <c r="J13" s="264">
        <v>0</v>
      </c>
      <c r="K13" s="399">
        <v>8.9</v>
      </c>
      <c r="L13" s="264">
        <f t="shared" si="0"/>
        <v>21</v>
      </c>
      <c r="M13" s="410">
        <v>6</v>
      </c>
      <c r="N13" s="267">
        <f t="shared" si="1"/>
        <v>16</v>
      </c>
      <c r="O13" s="392">
        <v>4</v>
      </c>
      <c r="P13" s="186">
        <f t="shared" si="2"/>
        <v>54</v>
      </c>
      <c r="Q13" s="220" t="s">
        <v>50</v>
      </c>
      <c r="R13" s="52"/>
      <c r="S13" s="187">
        <f t="shared" si="3"/>
        <v>1</v>
      </c>
      <c r="T13" s="187" t="e">
        <f t="shared" si="4"/>
        <v>#VALUE!</v>
      </c>
      <c r="U13" s="187">
        <f t="shared" si="5"/>
        <v>2</v>
      </c>
      <c r="V13" s="187">
        <f t="shared" si="6"/>
        <v>6</v>
      </c>
      <c r="W13" s="187">
        <f t="shared" si="7"/>
        <v>4</v>
      </c>
      <c r="X13" s="187">
        <v>54</v>
      </c>
    </row>
    <row r="14" spans="1:24" s="187" customFormat="1" ht="15.75" customHeight="1">
      <c r="A14" s="502">
        <v>1980226</v>
      </c>
      <c r="B14" s="528" t="s">
        <v>118</v>
      </c>
      <c r="C14" s="503" t="s">
        <v>220</v>
      </c>
      <c r="D14" s="498" t="s">
        <v>102</v>
      </c>
      <c r="E14" s="387">
        <v>5.4</v>
      </c>
      <c r="F14" s="48">
        <f>VLOOKUP(E14*(-1),VITPOF,2)</f>
        <v>17</v>
      </c>
      <c r="G14" s="387" t="s">
        <v>94</v>
      </c>
      <c r="H14" s="48">
        <v>0</v>
      </c>
      <c r="I14" s="263"/>
      <c r="J14" s="264">
        <v>0</v>
      </c>
      <c r="K14" s="399">
        <v>7.8</v>
      </c>
      <c r="L14" s="264">
        <f t="shared" si="0"/>
        <v>15</v>
      </c>
      <c r="M14" s="410">
        <v>6.5</v>
      </c>
      <c r="N14" s="267">
        <f t="shared" si="1"/>
        <v>18</v>
      </c>
      <c r="O14" s="392">
        <v>5</v>
      </c>
      <c r="P14" s="186">
        <f t="shared" si="2"/>
        <v>50</v>
      </c>
      <c r="Q14" s="220" t="s">
        <v>50</v>
      </c>
      <c r="R14" s="52"/>
      <c r="S14" s="187">
        <f t="shared" si="3"/>
        <v>1</v>
      </c>
      <c r="T14" s="187" t="e">
        <f t="shared" si="4"/>
        <v>#VALUE!</v>
      </c>
      <c r="U14" s="187">
        <f t="shared" si="5"/>
        <v>8</v>
      </c>
      <c r="V14" s="187">
        <f t="shared" si="6"/>
        <v>3</v>
      </c>
      <c r="W14" s="187">
        <f t="shared" si="7"/>
        <v>5</v>
      </c>
      <c r="X14" s="187">
        <v>50</v>
      </c>
    </row>
    <row r="15" spans="1:24" s="187" customFormat="1" ht="15.75" customHeight="1">
      <c r="A15" s="477">
        <v>2108394</v>
      </c>
      <c r="B15" s="524" t="s">
        <v>174</v>
      </c>
      <c r="C15" s="486" t="s">
        <v>175</v>
      </c>
      <c r="D15" s="498" t="s">
        <v>102</v>
      </c>
      <c r="E15" s="387" t="s">
        <v>94</v>
      </c>
      <c r="F15" s="48">
        <v>0</v>
      </c>
      <c r="G15" s="387">
        <v>6.3</v>
      </c>
      <c r="H15" s="48">
        <f>VLOOKUP(G15*(-1),HAIESPOF,2)</f>
        <v>23</v>
      </c>
      <c r="I15" s="263"/>
      <c r="J15" s="264">
        <v>0</v>
      </c>
      <c r="K15" s="399">
        <v>7.7</v>
      </c>
      <c r="L15" s="264">
        <f t="shared" si="0"/>
        <v>15</v>
      </c>
      <c r="M15" s="410">
        <v>4.9</v>
      </c>
      <c r="N15" s="267">
        <f t="shared" si="1"/>
        <v>11</v>
      </c>
      <c r="O15" s="392">
        <v>6</v>
      </c>
      <c r="P15" s="186">
        <f t="shared" si="2"/>
        <v>49</v>
      </c>
      <c r="Q15" s="220" t="s">
        <v>50</v>
      </c>
      <c r="R15" s="52"/>
      <c r="S15" s="187" t="e">
        <f t="shared" si="3"/>
        <v>#VALUE!</v>
      </c>
      <c r="T15" s="187">
        <f t="shared" si="4"/>
        <v>4</v>
      </c>
      <c r="U15" s="187">
        <f t="shared" si="5"/>
        <v>9</v>
      </c>
      <c r="V15" s="187">
        <f t="shared" si="6"/>
        <v>23</v>
      </c>
      <c r="W15" s="187">
        <f t="shared" si="7"/>
        <v>6</v>
      </c>
      <c r="X15" s="187">
        <v>49</v>
      </c>
    </row>
    <row r="16" spans="1:24" s="187" customFormat="1" ht="15.75" customHeight="1">
      <c r="A16" s="477">
        <v>2104789</v>
      </c>
      <c r="B16" s="524" t="s">
        <v>240</v>
      </c>
      <c r="C16" s="486" t="s">
        <v>229</v>
      </c>
      <c r="D16" s="498" t="s">
        <v>237</v>
      </c>
      <c r="E16" s="387">
        <v>5.8</v>
      </c>
      <c r="F16" s="48">
        <f>VLOOKUP(E16*(-1),VITPOF,2)</f>
        <v>11</v>
      </c>
      <c r="G16" s="387" t="s">
        <v>94</v>
      </c>
      <c r="H16" s="48">
        <v>0</v>
      </c>
      <c r="I16" s="263"/>
      <c r="J16" s="264">
        <v>0</v>
      </c>
      <c r="K16" s="399">
        <v>7.7</v>
      </c>
      <c r="L16" s="264">
        <f t="shared" si="0"/>
        <v>15</v>
      </c>
      <c r="M16" s="410">
        <v>7.55</v>
      </c>
      <c r="N16" s="267">
        <f t="shared" si="1"/>
        <v>22</v>
      </c>
      <c r="O16" s="392">
        <v>7</v>
      </c>
      <c r="P16" s="186">
        <f t="shared" si="2"/>
        <v>48</v>
      </c>
      <c r="Q16" s="220" t="s">
        <v>50</v>
      </c>
      <c r="R16" s="52"/>
      <c r="S16" s="187">
        <f t="shared" si="3"/>
        <v>8</v>
      </c>
      <c r="T16" s="187" t="e">
        <f t="shared" si="4"/>
        <v>#VALUE!</v>
      </c>
      <c r="U16" s="187">
        <f t="shared" si="5"/>
        <v>9</v>
      </c>
      <c r="V16" s="187">
        <f t="shared" si="6"/>
        <v>1</v>
      </c>
      <c r="W16" s="187">
        <f t="shared" si="7"/>
        <v>7</v>
      </c>
      <c r="X16" s="187">
        <v>48</v>
      </c>
    </row>
    <row r="17" spans="1:24" s="187" customFormat="1" ht="15.75" customHeight="1">
      <c r="A17" s="477">
        <v>1891248</v>
      </c>
      <c r="B17" s="524" t="s">
        <v>182</v>
      </c>
      <c r="C17" s="486" t="s">
        <v>183</v>
      </c>
      <c r="D17" s="498" t="s">
        <v>102</v>
      </c>
      <c r="E17" s="387">
        <v>5.6</v>
      </c>
      <c r="F17" s="48">
        <f>VLOOKUP(E17*(-1),VITPOF,2)</f>
        <v>14</v>
      </c>
      <c r="G17" s="387" t="s">
        <v>94</v>
      </c>
      <c r="H17" s="48">
        <v>0</v>
      </c>
      <c r="I17" s="263"/>
      <c r="J17" s="264">
        <v>0</v>
      </c>
      <c r="K17" s="399">
        <v>8.1</v>
      </c>
      <c r="L17" s="264">
        <f t="shared" si="0"/>
        <v>17</v>
      </c>
      <c r="M17" s="410">
        <v>6.15</v>
      </c>
      <c r="N17" s="267">
        <f t="shared" si="1"/>
        <v>16</v>
      </c>
      <c r="O17" s="392">
        <v>8</v>
      </c>
      <c r="P17" s="186">
        <f t="shared" si="2"/>
        <v>47</v>
      </c>
      <c r="Q17" s="220" t="s">
        <v>50</v>
      </c>
      <c r="R17" s="52"/>
      <c r="S17" s="187">
        <f t="shared" si="3"/>
        <v>3</v>
      </c>
      <c r="T17" s="187" t="e">
        <f t="shared" si="4"/>
        <v>#VALUE!</v>
      </c>
      <c r="U17" s="187">
        <f t="shared" si="5"/>
        <v>6</v>
      </c>
      <c r="V17" s="187">
        <f t="shared" si="6"/>
        <v>5</v>
      </c>
      <c r="W17" s="187">
        <f t="shared" si="7"/>
        <v>8</v>
      </c>
      <c r="X17" s="187">
        <v>47</v>
      </c>
    </row>
    <row r="18" spans="1:24" s="187" customFormat="1" ht="15.75" customHeight="1">
      <c r="A18" s="477">
        <v>2137129</v>
      </c>
      <c r="B18" s="524" t="s">
        <v>429</v>
      </c>
      <c r="C18" s="486" t="s">
        <v>430</v>
      </c>
      <c r="D18" s="498" t="s">
        <v>409</v>
      </c>
      <c r="E18" s="387" t="s">
        <v>94</v>
      </c>
      <c r="F18" s="48">
        <v>0</v>
      </c>
      <c r="G18" s="387">
        <v>6.8</v>
      </c>
      <c r="H18" s="48">
        <f aca="true" t="shared" si="8" ref="H18:H23">VLOOKUP(G18*(-1),HAIESPOF,2)</f>
        <v>19</v>
      </c>
      <c r="I18" s="263"/>
      <c r="J18" s="264">
        <v>0</v>
      </c>
      <c r="K18" s="399">
        <v>7.65</v>
      </c>
      <c r="L18" s="264">
        <f t="shared" si="0"/>
        <v>14</v>
      </c>
      <c r="M18" s="410">
        <v>5.5</v>
      </c>
      <c r="N18" s="267">
        <f t="shared" si="1"/>
        <v>14</v>
      </c>
      <c r="O18" s="392">
        <v>8</v>
      </c>
      <c r="P18" s="186">
        <f t="shared" si="2"/>
        <v>47</v>
      </c>
      <c r="Q18" s="220" t="s">
        <v>50</v>
      </c>
      <c r="R18" s="52"/>
      <c r="S18" s="187" t="e">
        <f t="shared" si="3"/>
        <v>#VALUE!</v>
      </c>
      <c r="T18" s="187">
        <f t="shared" si="4"/>
        <v>9</v>
      </c>
      <c r="U18" s="187">
        <f t="shared" si="5"/>
        <v>12</v>
      </c>
      <c r="V18" s="187">
        <f t="shared" si="6"/>
        <v>13</v>
      </c>
      <c r="W18" s="187">
        <f t="shared" si="7"/>
        <v>8</v>
      </c>
      <c r="X18" s="187">
        <v>47</v>
      </c>
    </row>
    <row r="19" spans="1:24" s="187" customFormat="1" ht="15.75" customHeight="1">
      <c r="A19" s="477">
        <v>1915243</v>
      </c>
      <c r="B19" s="524" t="s">
        <v>116</v>
      </c>
      <c r="C19" s="486" t="s">
        <v>201</v>
      </c>
      <c r="D19" s="498" t="s">
        <v>102</v>
      </c>
      <c r="E19" s="387" t="s">
        <v>94</v>
      </c>
      <c r="F19" s="48">
        <v>0</v>
      </c>
      <c r="G19" s="387">
        <v>6.5</v>
      </c>
      <c r="H19" s="48">
        <f t="shared" si="8"/>
        <v>21</v>
      </c>
      <c r="I19" s="263"/>
      <c r="J19" s="264">
        <v>0</v>
      </c>
      <c r="K19" s="399">
        <v>8.4</v>
      </c>
      <c r="L19" s="264">
        <f t="shared" si="0"/>
        <v>18</v>
      </c>
      <c r="M19" s="410">
        <v>3.9</v>
      </c>
      <c r="N19" s="267">
        <f t="shared" si="1"/>
        <v>7</v>
      </c>
      <c r="O19" s="392">
        <v>10</v>
      </c>
      <c r="P19" s="186">
        <f t="shared" si="2"/>
        <v>46</v>
      </c>
      <c r="Q19" s="220" t="s">
        <v>50</v>
      </c>
      <c r="R19" s="52"/>
      <c r="S19" s="187" t="e">
        <f t="shared" si="3"/>
        <v>#VALUE!</v>
      </c>
      <c r="T19" s="187">
        <f t="shared" si="4"/>
        <v>5</v>
      </c>
      <c r="U19" s="187">
        <f t="shared" si="5"/>
        <v>4</v>
      </c>
      <c r="V19" s="187">
        <f t="shared" si="6"/>
        <v>33</v>
      </c>
      <c r="W19" s="187">
        <f t="shared" si="7"/>
        <v>10</v>
      </c>
      <c r="X19" s="187">
        <v>46</v>
      </c>
    </row>
    <row r="20" spans="1:24" s="187" customFormat="1" ht="15.75" customHeight="1">
      <c r="A20" s="477">
        <v>1893749</v>
      </c>
      <c r="B20" s="524" t="s">
        <v>326</v>
      </c>
      <c r="C20" s="486" t="s">
        <v>341</v>
      </c>
      <c r="D20" s="498" t="s">
        <v>317</v>
      </c>
      <c r="E20" s="387" t="s">
        <v>94</v>
      </c>
      <c r="F20" s="48">
        <v>0</v>
      </c>
      <c r="G20" s="387">
        <v>6.5</v>
      </c>
      <c r="H20" s="48">
        <f t="shared" si="8"/>
        <v>21</v>
      </c>
      <c r="I20" s="263"/>
      <c r="J20" s="264">
        <v>0</v>
      </c>
      <c r="K20" s="399">
        <v>7.1</v>
      </c>
      <c r="L20" s="264">
        <f t="shared" si="0"/>
        <v>12</v>
      </c>
      <c r="M20" s="410">
        <v>5.2</v>
      </c>
      <c r="N20" s="267">
        <f t="shared" si="1"/>
        <v>12</v>
      </c>
      <c r="O20" s="392">
        <v>11</v>
      </c>
      <c r="P20" s="186">
        <f t="shared" si="2"/>
        <v>45</v>
      </c>
      <c r="Q20" s="220" t="s">
        <v>50</v>
      </c>
      <c r="R20" s="52"/>
      <c r="S20" s="187" t="e">
        <f t="shared" si="3"/>
        <v>#VALUE!</v>
      </c>
      <c r="T20" s="187">
        <f t="shared" si="4"/>
        <v>5</v>
      </c>
      <c r="U20" s="187">
        <f t="shared" si="5"/>
        <v>22</v>
      </c>
      <c r="V20" s="187">
        <f t="shared" si="6"/>
        <v>17</v>
      </c>
      <c r="W20" s="187">
        <f t="shared" si="7"/>
        <v>11</v>
      </c>
      <c r="X20" s="187">
        <v>45</v>
      </c>
    </row>
    <row r="21" spans="1:24" s="187" customFormat="1" ht="15.75" customHeight="1">
      <c r="A21" s="477">
        <v>2095090</v>
      </c>
      <c r="B21" s="524" t="s">
        <v>114</v>
      </c>
      <c r="C21" s="486" t="s">
        <v>194</v>
      </c>
      <c r="D21" s="498" t="s">
        <v>102</v>
      </c>
      <c r="E21" s="387" t="s">
        <v>94</v>
      </c>
      <c r="F21" s="48">
        <v>0</v>
      </c>
      <c r="G21" s="387">
        <v>6.6</v>
      </c>
      <c r="H21" s="48">
        <f t="shared" si="8"/>
        <v>20</v>
      </c>
      <c r="I21" s="263"/>
      <c r="J21" s="264">
        <v>0</v>
      </c>
      <c r="K21" s="399">
        <v>7.3</v>
      </c>
      <c r="L21" s="264">
        <f t="shared" si="0"/>
        <v>13</v>
      </c>
      <c r="M21" s="410">
        <v>4.7</v>
      </c>
      <c r="N21" s="267">
        <f t="shared" si="1"/>
        <v>10</v>
      </c>
      <c r="O21" s="392">
        <v>12</v>
      </c>
      <c r="P21" s="186">
        <f t="shared" si="2"/>
        <v>43</v>
      </c>
      <c r="Q21" s="220" t="s">
        <v>50</v>
      </c>
      <c r="R21" s="52"/>
      <c r="S21" s="187" t="e">
        <f t="shared" si="3"/>
        <v>#VALUE!</v>
      </c>
      <c r="T21" s="187">
        <f t="shared" si="4"/>
        <v>7</v>
      </c>
      <c r="U21" s="187">
        <f t="shared" si="5"/>
        <v>19</v>
      </c>
      <c r="V21" s="187">
        <f t="shared" si="6"/>
        <v>29</v>
      </c>
      <c r="W21" s="187">
        <f t="shared" si="7"/>
        <v>12</v>
      </c>
      <c r="X21" s="187">
        <v>43</v>
      </c>
    </row>
    <row r="22" spans="1:24" s="187" customFormat="1" ht="15.75" customHeight="1">
      <c r="A22" s="477">
        <v>2076649</v>
      </c>
      <c r="B22" s="524" t="s">
        <v>195</v>
      </c>
      <c r="C22" s="486" t="s">
        <v>196</v>
      </c>
      <c r="D22" s="498" t="s">
        <v>102</v>
      </c>
      <c r="E22" s="387" t="s">
        <v>94</v>
      </c>
      <c r="F22" s="48">
        <v>0</v>
      </c>
      <c r="G22" s="387">
        <v>6.6</v>
      </c>
      <c r="H22" s="48">
        <f t="shared" si="8"/>
        <v>20</v>
      </c>
      <c r="I22" s="263"/>
      <c r="J22" s="264">
        <v>0</v>
      </c>
      <c r="K22" s="399">
        <v>7.5</v>
      </c>
      <c r="L22" s="264">
        <f t="shared" si="0"/>
        <v>14</v>
      </c>
      <c r="M22" s="410">
        <v>4.35</v>
      </c>
      <c r="N22" s="267">
        <f t="shared" si="1"/>
        <v>9</v>
      </c>
      <c r="O22" s="392">
        <v>12</v>
      </c>
      <c r="P22" s="186">
        <f t="shared" si="2"/>
        <v>43</v>
      </c>
      <c r="Q22" s="220" t="s">
        <v>50</v>
      </c>
      <c r="R22" s="52"/>
      <c r="S22" s="187" t="e">
        <f t="shared" si="3"/>
        <v>#VALUE!</v>
      </c>
      <c r="T22" s="187">
        <f t="shared" si="4"/>
        <v>7</v>
      </c>
      <c r="U22" s="187">
        <f t="shared" si="5"/>
        <v>15</v>
      </c>
      <c r="V22" s="187">
        <f t="shared" si="6"/>
        <v>30</v>
      </c>
      <c r="W22" s="187">
        <f t="shared" si="7"/>
        <v>12</v>
      </c>
      <c r="X22" s="187">
        <v>43</v>
      </c>
    </row>
    <row r="23" spans="1:24" s="187" customFormat="1" ht="15.75" customHeight="1">
      <c r="A23" s="477">
        <v>2105525</v>
      </c>
      <c r="B23" s="524" t="s">
        <v>180</v>
      </c>
      <c r="C23" s="486" t="s">
        <v>181</v>
      </c>
      <c r="D23" s="498" t="s">
        <v>102</v>
      </c>
      <c r="E23" s="387" t="s">
        <v>94</v>
      </c>
      <c r="F23" s="48">
        <v>0</v>
      </c>
      <c r="G23" s="387">
        <v>7.1</v>
      </c>
      <c r="H23" s="48">
        <f t="shared" si="8"/>
        <v>16</v>
      </c>
      <c r="I23" s="263"/>
      <c r="J23" s="264">
        <v>0</v>
      </c>
      <c r="K23" s="399">
        <v>7.5</v>
      </c>
      <c r="L23" s="264">
        <f t="shared" si="0"/>
        <v>14</v>
      </c>
      <c r="M23" s="410">
        <v>4.8</v>
      </c>
      <c r="N23" s="267">
        <f t="shared" si="1"/>
        <v>11</v>
      </c>
      <c r="O23" s="392">
        <v>14</v>
      </c>
      <c r="P23" s="186">
        <f t="shared" si="2"/>
        <v>41</v>
      </c>
      <c r="Q23" s="220" t="s">
        <v>50</v>
      </c>
      <c r="R23" s="52"/>
      <c r="S23" s="187" t="e">
        <f t="shared" si="3"/>
        <v>#VALUE!</v>
      </c>
      <c r="T23" s="187">
        <f t="shared" si="4"/>
        <v>10</v>
      </c>
      <c r="U23" s="187">
        <f t="shared" si="5"/>
        <v>15</v>
      </c>
      <c r="V23" s="187">
        <f t="shared" si="6"/>
        <v>27</v>
      </c>
      <c r="W23" s="187">
        <f t="shared" si="7"/>
        <v>14</v>
      </c>
      <c r="X23" s="187">
        <v>41</v>
      </c>
    </row>
    <row r="24" spans="1:24" s="187" customFormat="1" ht="15.75" customHeight="1">
      <c r="A24" s="477">
        <v>1993769</v>
      </c>
      <c r="B24" s="524" t="s">
        <v>242</v>
      </c>
      <c r="C24" s="486" t="s">
        <v>243</v>
      </c>
      <c r="D24" s="498" t="s">
        <v>237</v>
      </c>
      <c r="E24" s="387">
        <v>5.8</v>
      </c>
      <c r="F24" s="48">
        <f>VLOOKUP(E24*(-1),VITPOF,2)</f>
        <v>11</v>
      </c>
      <c r="G24" s="387" t="s">
        <v>94</v>
      </c>
      <c r="H24" s="48">
        <v>0</v>
      </c>
      <c r="I24" s="263"/>
      <c r="J24" s="264">
        <v>0</v>
      </c>
      <c r="K24" s="399">
        <v>7.6</v>
      </c>
      <c r="L24" s="264">
        <f t="shared" si="0"/>
        <v>14</v>
      </c>
      <c r="M24" s="410">
        <v>5.9</v>
      </c>
      <c r="N24" s="267">
        <f t="shared" si="1"/>
        <v>15</v>
      </c>
      <c r="O24" s="392">
        <v>15</v>
      </c>
      <c r="P24" s="186">
        <f t="shared" si="2"/>
        <v>40</v>
      </c>
      <c r="Q24" s="220" t="s">
        <v>50</v>
      </c>
      <c r="R24" s="52"/>
      <c r="S24" s="187">
        <f t="shared" si="3"/>
        <v>8</v>
      </c>
      <c r="T24" s="187" t="e">
        <f t="shared" si="4"/>
        <v>#VALUE!</v>
      </c>
      <c r="U24" s="187">
        <f t="shared" si="5"/>
        <v>14</v>
      </c>
      <c r="V24" s="187">
        <f t="shared" si="6"/>
        <v>8</v>
      </c>
      <c r="W24" s="187">
        <f t="shared" si="7"/>
        <v>15</v>
      </c>
      <c r="X24" s="187">
        <v>40</v>
      </c>
    </row>
    <row r="25" spans="1:24" s="187" customFormat="1" ht="15.75" customHeight="1">
      <c r="A25" s="477">
        <v>2111444</v>
      </c>
      <c r="B25" s="524" t="s">
        <v>337</v>
      </c>
      <c r="C25" s="486" t="s">
        <v>338</v>
      </c>
      <c r="D25" s="498" t="s">
        <v>317</v>
      </c>
      <c r="E25" s="387">
        <v>5.9</v>
      </c>
      <c r="F25" s="48">
        <f>VLOOKUP(E25*(-1),VITPOF,2)</f>
        <v>10</v>
      </c>
      <c r="G25" s="387" t="s">
        <v>94</v>
      </c>
      <c r="H25" s="48">
        <v>0</v>
      </c>
      <c r="I25" s="263"/>
      <c r="J25" s="264">
        <v>0</v>
      </c>
      <c r="K25" s="399">
        <v>7.7</v>
      </c>
      <c r="L25" s="264">
        <f t="shared" si="0"/>
        <v>15</v>
      </c>
      <c r="M25" s="410">
        <v>5.75</v>
      </c>
      <c r="N25" s="267">
        <f t="shared" si="1"/>
        <v>15</v>
      </c>
      <c r="O25" s="392">
        <v>15</v>
      </c>
      <c r="P25" s="186">
        <f t="shared" si="2"/>
        <v>40</v>
      </c>
      <c r="Q25" s="220" t="s">
        <v>50</v>
      </c>
      <c r="R25" s="52"/>
      <c r="S25" s="187">
        <f t="shared" si="3"/>
        <v>11</v>
      </c>
      <c r="T25" s="187" t="e">
        <f t="shared" si="4"/>
        <v>#VALUE!</v>
      </c>
      <c r="U25" s="187">
        <f t="shared" si="5"/>
        <v>9</v>
      </c>
      <c r="V25" s="187">
        <f t="shared" si="6"/>
        <v>9</v>
      </c>
      <c r="W25" s="187">
        <f t="shared" si="7"/>
        <v>15</v>
      </c>
      <c r="X25" s="187">
        <v>40</v>
      </c>
    </row>
    <row r="26" spans="1:24" s="187" customFormat="1" ht="15.75" customHeight="1">
      <c r="A26" s="477">
        <v>2003800</v>
      </c>
      <c r="B26" s="524" t="s">
        <v>117</v>
      </c>
      <c r="C26" s="486" t="s">
        <v>207</v>
      </c>
      <c r="D26" s="498" t="s">
        <v>102</v>
      </c>
      <c r="E26" s="387">
        <v>5.6</v>
      </c>
      <c r="F26" s="48">
        <f>VLOOKUP(E26*(-1),VITPOF,2)</f>
        <v>14</v>
      </c>
      <c r="G26" s="387" t="s">
        <v>94</v>
      </c>
      <c r="H26" s="48">
        <v>0</v>
      </c>
      <c r="I26" s="263"/>
      <c r="J26" s="264">
        <v>0</v>
      </c>
      <c r="K26" s="399">
        <v>7.65</v>
      </c>
      <c r="L26" s="264">
        <f t="shared" si="0"/>
        <v>14</v>
      </c>
      <c r="M26" s="410">
        <v>5.15</v>
      </c>
      <c r="N26" s="267">
        <f t="shared" si="1"/>
        <v>12</v>
      </c>
      <c r="O26" s="392">
        <v>15</v>
      </c>
      <c r="P26" s="186">
        <f t="shared" si="2"/>
        <v>40</v>
      </c>
      <c r="Q26" s="220" t="s">
        <v>50</v>
      </c>
      <c r="R26" s="52"/>
      <c r="S26" s="187">
        <f t="shared" si="3"/>
        <v>3</v>
      </c>
      <c r="T26" s="187" t="e">
        <f t="shared" si="4"/>
        <v>#VALUE!</v>
      </c>
      <c r="U26" s="187">
        <f t="shared" si="5"/>
        <v>12</v>
      </c>
      <c r="V26" s="187">
        <f t="shared" si="6"/>
        <v>19</v>
      </c>
      <c r="W26" s="187">
        <f t="shared" si="7"/>
        <v>15</v>
      </c>
      <c r="X26" s="187">
        <v>40</v>
      </c>
    </row>
    <row r="27" spans="1:24" s="187" customFormat="1" ht="15.75" customHeight="1">
      <c r="A27" s="477">
        <v>2118306</v>
      </c>
      <c r="B27" s="524" t="s">
        <v>233</v>
      </c>
      <c r="C27" s="486" t="s">
        <v>249</v>
      </c>
      <c r="D27" s="498" t="s">
        <v>237</v>
      </c>
      <c r="E27" s="387">
        <v>5.7</v>
      </c>
      <c r="F27" s="48">
        <f>VLOOKUP(E27*(-1),VITPOF,2)</f>
        <v>13</v>
      </c>
      <c r="G27" s="387" t="s">
        <v>94</v>
      </c>
      <c r="H27" s="48">
        <v>0</v>
      </c>
      <c r="I27" s="263"/>
      <c r="J27" s="264">
        <v>0</v>
      </c>
      <c r="K27" s="399">
        <v>6.7</v>
      </c>
      <c r="L27" s="264">
        <f t="shared" si="0"/>
        <v>10</v>
      </c>
      <c r="M27" s="410">
        <v>6</v>
      </c>
      <c r="N27" s="267">
        <f t="shared" si="1"/>
        <v>16</v>
      </c>
      <c r="O27" s="392">
        <v>18</v>
      </c>
      <c r="P27" s="186">
        <f t="shared" si="2"/>
        <v>39</v>
      </c>
      <c r="Q27" s="220" t="s">
        <v>50</v>
      </c>
      <c r="R27" s="52"/>
      <c r="S27" s="187">
        <f t="shared" si="3"/>
        <v>5</v>
      </c>
      <c r="T27" s="187" t="e">
        <f t="shared" si="4"/>
        <v>#VALUE!</v>
      </c>
      <c r="U27" s="187">
        <f t="shared" si="5"/>
        <v>27</v>
      </c>
      <c r="V27" s="187">
        <f t="shared" si="6"/>
        <v>6</v>
      </c>
      <c r="W27" s="187">
        <f t="shared" si="7"/>
        <v>18</v>
      </c>
      <c r="X27" s="187">
        <v>39</v>
      </c>
    </row>
    <row r="28" spans="1:24" s="187" customFormat="1" ht="15.75" customHeight="1">
      <c r="A28" s="477">
        <v>2114369</v>
      </c>
      <c r="B28" s="524" t="s">
        <v>197</v>
      </c>
      <c r="C28" s="486" t="s">
        <v>198</v>
      </c>
      <c r="D28" s="498" t="s">
        <v>102</v>
      </c>
      <c r="E28" s="387">
        <v>6.1</v>
      </c>
      <c r="F28" s="48">
        <f>VLOOKUP(E28*(-1),VITPOF,2)</f>
        <v>8</v>
      </c>
      <c r="G28" s="387" t="s">
        <v>94</v>
      </c>
      <c r="H28" s="48">
        <v>0</v>
      </c>
      <c r="I28" s="263"/>
      <c r="J28" s="264">
        <v>0</v>
      </c>
      <c r="K28" s="399">
        <v>8.1</v>
      </c>
      <c r="L28" s="264">
        <f t="shared" si="0"/>
        <v>17</v>
      </c>
      <c r="M28" s="410">
        <v>5.6</v>
      </c>
      <c r="N28" s="267">
        <f t="shared" si="1"/>
        <v>14</v>
      </c>
      <c r="O28" s="392">
        <v>18</v>
      </c>
      <c r="P28" s="186">
        <f t="shared" si="2"/>
        <v>39</v>
      </c>
      <c r="Q28" s="220" t="s">
        <v>50</v>
      </c>
      <c r="R28" s="52"/>
      <c r="S28" s="187">
        <f t="shared" si="3"/>
        <v>14</v>
      </c>
      <c r="T28" s="187" t="e">
        <f t="shared" si="4"/>
        <v>#VALUE!</v>
      </c>
      <c r="U28" s="187">
        <f t="shared" si="5"/>
        <v>6</v>
      </c>
      <c r="V28" s="187">
        <f t="shared" si="6"/>
        <v>11</v>
      </c>
      <c r="W28" s="187">
        <f t="shared" si="7"/>
        <v>18</v>
      </c>
      <c r="X28" s="187">
        <v>39</v>
      </c>
    </row>
    <row r="29" spans="1:24" s="187" customFormat="1" ht="15.75" customHeight="1">
      <c r="A29" s="477">
        <v>2137471</v>
      </c>
      <c r="B29" s="524" t="s">
        <v>252</v>
      </c>
      <c r="C29" s="486" t="s">
        <v>253</v>
      </c>
      <c r="D29" s="498" t="s">
        <v>237</v>
      </c>
      <c r="E29" s="387">
        <v>6</v>
      </c>
      <c r="F29" s="48">
        <f>VLOOKUP(E29*(-1),VITPOF,2)</f>
        <v>9</v>
      </c>
      <c r="G29" s="387" t="s">
        <v>94</v>
      </c>
      <c r="H29" s="48">
        <v>0</v>
      </c>
      <c r="I29" s="263"/>
      <c r="J29" s="264">
        <v>0</v>
      </c>
      <c r="K29" s="399">
        <v>7.5</v>
      </c>
      <c r="L29" s="264">
        <f t="shared" si="0"/>
        <v>14</v>
      </c>
      <c r="M29" s="410">
        <v>5.65</v>
      </c>
      <c r="N29" s="267">
        <f t="shared" si="1"/>
        <v>14</v>
      </c>
      <c r="O29" s="392">
        <v>20</v>
      </c>
      <c r="P29" s="186">
        <f t="shared" si="2"/>
        <v>37</v>
      </c>
      <c r="Q29" s="220" t="s">
        <v>50</v>
      </c>
      <c r="R29" s="52"/>
      <c r="S29" s="187">
        <f t="shared" si="3"/>
        <v>13</v>
      </c>
      <c r="T29" s="187" t="e">
        <f t="shared" si="4"/>
        <v>#VALUE!</v>
      </c>
      <c r="U29" s="187">
        <f t="shared" si="5"/>
        <v>15</v>
      </c>
      <c r="V29" s="187">
        <f t="shared" si="6"/>
        <v>10</v>
      </c>
      <c r="W29" s="187">
        <f t="shared" si="7"/>
        <v>20</v>
      </c>
      <c r="X29" s="187">
        <v>37</v>
      </c>
    </row>
    <row r="30" spans="1:24" s="187" customFormat="1" ht="15.75" customHeight="1">
      <c r="A30" s="477">
        <v>2097888</v>
      </c>
      <c r="B30" s="524" t="s">
        <v>241</v>
      </c>
      <c r="C30" s="486" t="s">
        <v>185</v>
      </c>
      <c r="D30" s="498" t="s">
        <v>237</v>
      </c>
      <c r="E30" s="387">
        <v>5.8</v>
      </c>
      <c r="F30" s="48">
        <f>VLOOKUP(E30*(-1),VITPOF,2)</f>
        <v>11</v>
      </c>
      <c r="G30" s="387" t="s">
        <v>94</v>
      </c>
      <c r="H30" s="48">
        <v>0</v>
      </c>
      <c r="I30" s="263"/>
      <c r="J30" s="264">
        <v>0</v>
      </c>
      <c r="K30" s="399">
        <v>7.15</v>
      </c>
      <c r="L30" s="264">
        <f t="shared" si="0"/>
        <v>12</v>
      </c>
      <c r="M30" s="410">
        <v>5.52</v>
      </c>
      <c r="N30" s="267">
        <f t="shared" si="1"/>
        <v>14</v>
      </c>
      <c r="O30" s="392">
        <v>20</v>
      </c>
      <c r="P30" s="186">
        <f t="shared" si="2"/>
        <v>37</v>
      </c>
      <c r="Q30" s="220" t="s">
        <v>50</v>
      </c>
      <c r="R30" s="52"/>
      <c r="S30" s="187">
        <f t="shared" si="3"/>
        <v>8</v>
      </c>
      <c r="T30" s="187" t="e">
        <f t="shared" si="4"/>
        <v>#VALUE!</v>
      </c>
      <c r="U30" s="187">
        <f t="shared" si="5"/>
        <v>21</v>
      </c>
      <c r="V30" s="187">
        <f t="shared" si="6"/>
        <v>12</v>
      </c>
      <c r="W30" s="187">
        <f t="shared" si="7"/>
        <v>20</v>
      </c>
      <c r="X30" s="187">
        <v>37</v>
      </c>
    </row>
    <row r="31" spans="1:24" s="187" customFormat="1" ht="15.75" customHeight="1">
      <c r="A31" s="477">
        <v>1933467</v>
      </c>
      <c r="B31" s="524" t="s">
        <v>299</v>
      </c>
      <c r="C31" s="486" t="s">
        <v>254</v>
      </c>
      <c r="D31" s="498" t="s">
        <v>277</v>
      </c>
      <c r="E31" s="387">
        <v>5.7</v>
      </c>
      <c r="F31" s="48">
        <f>VLOOKUP(E31*(-1),VITPOF,2)</f>
        <v>13</v>
      </c>
      <c r="G31" s="387" t="s">
        <v>94</v>
      </c>
      <c r="H31" s="48">
        <v>0</v>
      </c>
      <c r="I31" s="263"/>
      <c r="J31" s="264">
        <v>0</v>
      </c>
      <c r="K31" s="399">
        <v>7.45</v>
      </c>
      <c r="L31" s="264">
        <f t="shared" si="0"/>
        <v>13</v>
      </c>
      <c r="M31" s="410">
        <v>4.9</v>
      </c>
      <c r="N31" s="267">
        <f t="shared" si="1"/>
        <v>11</v>
      </c>
      <c r="O31" s="392">
        <v>20</v>
      </c>
      <c r="P31" s="186">
        <f t="shared" si="2"/>
        <v>37</v>
      </c>
      <c r="Q31" s="220" t="s">
        <v>50</v>
      </c>
      <c r="R31" s="52"/>
      <c r="S31" s="187">
        <f t="shared" si="3"/>
        <v>5</v>
      </c>
      <c r="T31" s="187" t="e">
        <f t="shared" si="4"/>
        <v>#VALUE!</v>
      </c>
      <c r="U31" s="187">
        <f t="shared" si="5"/>
        <v>18</v>
      </c>
      <c r="V31" s="187">
        <f t="shared" si="6"/>
        <v>23</v>
      </c>
      <c r="W31" s="187">
        <f t="shared" si="7"/>
        <v>20</v>
      </c>
      <c r="X31" s="187">
        <v>37</v>
      </c>
    </row>
    <row r="32" spans="1:24" s="187" customFormat="1" ht="15.75" customHeight="1">
      <c r="A32" s="502">
        <v>2105515</v>
      </c>
      <c r="B32" s="528" t="s">
        <v>210</v>
      </c>
      <c r="C32" s="503" t="s">
        <v>211</v>
      </c>
      <c r="D32" s="498" t="s">
        <v>102</v>
      </c>
      <c r="E32" s="387">
        <v>6.2</v>
      </c>
      <c r="F32" s="48">
        <f>VLOOKUP(E32*(-1),VITPOF,2)</f>
        <v>7</v>
      </c>
      <c r="G32" s="387" t="s">
        <v>94</v>
      </c>
      <c r="H32" s="48">
        <v>0</v>
      </c>
      <c r="I32" s="263"/>
      <c r="J32" s="264">
        <v>0</v>
      </c>
      <c r="K32" s="399">
        <v>6.55</v>
      </c>
      <c r="L32" s="264">
        <f t="shared" si="0"/>
        <v>9</v>
      </c>
      <c r="M32" s="410">
        <v>6.3</v>
      </c>
      <c r="N32" s="267">
        <f t="shared" si="1"/>
        <v>17</v>
      </c>
      <c r="O32" s="392">
        <v>23</v>
      </c>
      <c r="P32" s="186">
        <f t="shared" si="2"/>
        <v>33</v>
      </c>
      <c r="Q32" s="220" t="s">
        <v>50</v>
      </c>
      <c r="R32" s="52"/>
      <c r="S32" s="187">
        <f t="shared" si="3"/>
        <v>18</v>
      </c>
      <c r="T32" s="187" t="e">
        <f t="shared" si="4"/>
        <v>#VALUE!</v>
      </c>
      <c r="U32" s="187">
        <f t="shared" si="5"/>
        <v>30</v>
      </c>
      <c r="V32" s="187">
        <f t="shared" si="6"/>
        <v>4</v>
      </c>
      <c r="W32" s="187">
        <f t="shared" si="7"/>
        <v>23</v>
      </c>
      <c r="X32" s="187">
        <v>33</v>
      </c>
    </row>
    <row r="33" spans="1:24" s="187" customFormat="1" ht="15.75" customHeight="1">
      <c r="A33" s="477">
        <v>1979248</v>
      </c>
      <c r="B33" s="524" t="s">
        <v>184</v>
      </c>
      <c r="C33" s="486" t="s">
        <v>185</v>
      </c>
      <c r="D33" s="498" t="s">
        <v>102</v>
      </c>
      <c r="E33" s="387">
        <v>6.1</v>
      </c>
      <c r="F33" s="48">
        <f>VLOOKUP(E33*(-1),VITPOF,2)</f>
        <v>8</v>
      </c>
      <c r="G33" s="387" t="s">
        <v>94</v>
      </c>
      <c r="H33" s="48">
        <v>0</v>
      </c>
      <c r="I33" s="263"/>
      <c r="J33" s="264">
        <v>0</v>
      </c>
      <c r="K33" s="399">
        <v>7.1</v>
      </c>
      <c r="L33" s="264">
        <f t="shared" si="0"/>
        <v>12</v>
      </c>
      <c r="M33" s="410">
        <v>5.4</v>
      </c>
      <c r="N33" s="267">
        <f t="shared" si="1"/>
        <v>13</v>
      </c>
      <c r="O33" s="392">
        <v>23</v>
      </c>
      <c r="P33" s="186">
        <f t="shared" si="2"/>
        <v>33</v>
      </c>
      <c r="Q33" s="220" t="s">
        <v>50</v>
      </c>
      <c r="R33" s="52"/>
      <c r="S33" s="187">
        <f t="shared" si="3"/>
        <v>14</v>
      </c>
      <c r="T33" s="187" t="e">
        <f t="shared" si="4"/>
        <v>#VALUE!</v>
      </c>
      <c r="U33" s="187">
        <f t="shared" si="5"/>
        <v>22</v>
      </c>
      <c r="V33" s="187">
        <f t="shared" si="6"/>
        <v>14</v>
      </c>
      <c r="W33" s="187">
        <f t="shared" si="7"/>
        <v>23</v>
      </c>
      <c r="X33" s="187">
        <v>33</v>
      </c>
    </row>
    <row r="34" spans="1:24" s="187" customFormat="1" ht="15.75" customHeight="1">
      <c r="A34" s="502">
        <v>2087033</v>
      </c>
      <c r="B34" s="528" t="s">
        <v>309</v>
      </c>
      <c r="C34" s="503" t="s">
        <v>310</v>
      </c>
      <c r="D34" s="498" t="s">
        <v>277</v>
      </c>
      <c r="E34" s="387">
        <v>6.3</v>
      </c>
      <c r="F34" s="48">
        <f>VLOOKUP(E34*(-1),VITPOF,2)</f>
        <v>6</v>
      </c>
      <c r="G34" s="387" t="s">
        <v>94</v>
      </c>
      <c r="H34" s="48">
        <v>0</v>
      </c>
      <c r="I34" s="263"/>
      <c r="J34" s="264">
        <v>0</v>
      </c>
      <c r="K34" s="399">
        <v>7.25</v>
      </c>
      <c r="L34" s="264">
        <f t="shared" si="0"/>
        <v>12</v>
      </c>
      <c r="M34" s="410">
        <v>5.4</v>
      </c>
      <c r="N34" s="267">
        <f t="shared" si="1"/>
        <v>13</v>
      </c>
      <c r="O34" s="392">
        <v>25</v>
      </c>
      <c r="P34" s="186">
        <f t="shared" si="2"/>
        <v>31</v>
      </c>
      <c r="Q34" s="220" t="s">
        <v>50</v>
      </c>
      <c r="R34" s="52"/>
      <c r="S34" s="187">
        <f t="shared" si="3"/>
        <v>20</v>
      </c>
      <c r="T34" s="187" t="e">
        <f t="shared" si="4"/>
        <v>#VALUE!</v>
      </c>
      <c r="U34" s="187">
        <f t="shared" si="5"/>
        <v>20</v>
      </c>
      <c r="V34" s="187">
        <f t="shared" si="6"/>
        <v>14</v>
      </c>
      <c r="W34" s="187">
        <f t="shared" si="7"/>
        <v>25</v>
      </c>
      <c r="X34" s="187">
        <v>31</v>
      </c>
    </row>
    <row r="35" spans="1:24" s="187" customFormat="1" ht="15.75" customHeight="1">
      <c r="A35" s="477">
        <v>2127160</v>
      </c>
      <c r="B35" s="524" t="s">
        <v>302</v>
      </c>
      <c r="C35" s="486" t="s">
        <v>303</v>
      </c>
      <c r="D35" s="498" t="s">
        <v>277</v>
      </c>
      <c r="E35" s="387">
        <v>5.7</v>
      </c>
      <c r="F35" s="48">
        <f>VLOOKUP(E35*(-1),VITPOF,2)</f>
        <v>13</v>
      </c>
      <c r="G35" s="387" t="s">
        <v>94</v>
      </c>
      <c r="H35" s="48">
        <v>0</v>
      </c>
      <c r="I35" s="263"/>
      <c r="J35" s="264">
        <v>0</v>
      </c>
      <c r="K35" s="399">
        <v>6.85</v>
      </c>
      <c r="L35" s="264">
        <f t="shared" si="0"/>
        <v>10</v>
      </c>
      <c r="M35" s="410">
        <v>3.8</v>
      </c>
      <c r="N35" s="267">
        <f t="shared" si="1"/>
        <v>7</v>
      </c>
      <c r="O35" s="392">
        <v>26</v>
      </c>
      <c r="P35" s="186">
        <f t="shared" si="2"/>
        <v>30</v>
      </c>
      <c r="Q35" s="220" t="s">
        <v>50</v>
      </c>
      <c r="R35" s="52"/>
      <c r="S35" s="187">
        <f t="shared" si="3"/>
        <v>5</v>
      </c>
      <c r="T35" s="187" t="e">
        <f t="shared" si="4"/>
        <v>#VALUE!</v>
      </c>
      <c r="U35" s="187">
        <f t="shared" si="5"/>
        <v>25</v>
      </c>
      <c r="V35" s="187">
        <f t="shared" si="6"/>
        <v>36</v>
      </c>
      <c r="W35" s="187">
        <f t="shared" si="7"/>
        <v>26</v>
      </c>
      <c r="X35" s="187">
        <v>30</v>
      </c>
    </row>
    <row r="36" spans="1:24" s="187" customFormat="1" ht="15.75" customHeight="1">
      <c r="A36" s="502">
        <v>2114413</v>
      </c>
      <c r="B36" s="528" t="s">
        <v>216</v>
      </c>
      <c r="C36" s="503" t="s">
        <v>217</v>
      </c>
      <c r="D36" s="498" t="s">
        <v>102</v>
      </c>
      <c r="E36" s="387">
        <v>6.6</v>
      </c>
      <c r="F36" s="48">
        <f>VLOOKUP(E36*(-1),VITPOF,2)</f>
        <v>5</v>
      </c>
      <c r="G36" s="387" t="s">
        <v>94</v>
      </c>
      <c r="H36" s="48">
        <v>0</v>
      </c>
      <c r="I36" s="263"/>
      <c r="J36" s="264">
        <v>0</v>
      </c>
      <c r="K36" s="399">
        <v>6.8</v>
      </c>
      <c r="L36" s="264">
        <f t="shared" si="0"/>
        <v>10</v>
      </c>
      <c r="M36" s="410">
        <v>4.9</v>
      </c>
      <c r="N36" s="267">
        <f t="shared" si="1"/>
        <v>11</v>
      </c>
      <c r="O36" s="392">
        <v>27</v>
      </c>
      <c r="P36" s="186">
        <f t="shared" si="2"/>
        <v>26</v>
      </c>
      <c r="Q36" s="220" t="s">
        <v>50</v>
      </c>
      <c r="R36" s="52"/>
      <c r="S36" s="187">
        <f t="shared" si="3"/>
        <v>24</v>
      </c>
      <c r="T36" s="187" t="e">
        <f t="shared" si="4"/>
        <v>#VALUE!</v>
      </c>
      <c r="U36" s="187">
        <f t="shared" si="5"/>
        <v>26</v>
      </c>
      <c r="V36" s="187">
        <f t="shared" si="6"/>
        <v>23</v>
      </c>
      <c r="W36" s="187">
        <f t="shared" si="7"/>
        <v>27</v>
      </c>
      <c r="X36" s="187">
        <v>26</v>
      </c>
    </row>
    <row r="37" spans="1:24" s="187" customFormat="1" ht="15.75" customHeight="1">
      <c r="A37" s="477">
        <v>2105391</v>
      </c>
      <c r="B37" s="524" t="s">
        <v>191</v>
      </c>
      <c r="C37" s="486" t="s">
        <v>192</v>
      </c>
      <c r="D37" s="498" t="s">
        <v>102</v>
      </c>
      <c r="E37" s="387" t="s">
        <v>94</v>
      </c>
      <c r="F37" s="48">
        <v>0</v>
      </c>
      <c r="G37" s="387">
        <v>7.7</v>
      </c>
      <c r="H37" s="48">
        <f>VLOOKUP(G37*(-1),HAIESPOF,2)</f>
        <v>12</v>
      </c>
      <c r="I37" s="263"/>
      <c r="J37" s="264">
        <v>0</v>
      </c>
      <c r="K37" s="399">
        <v>6</v>
      </c>
      <c r="L37" s="264">
        <f t="shared" si="0"/>
        <v>6</v>
      </c>
      <c r="M37" s="410">
        <v>4.15</v>
      </c>
      <c r="N37" s="267">
        <f t="shared" si="1"/>
        <v>8</v>
      </c>
      <c r="O37" s="392">
        <v>27</v>
      </c>
      <c r="P37" s="186">
        <f t="shared" si="2"/>
        <v>26</v>
      </c>
      <c r="Q37" s="220" t="s">
        <v>50</v>
      </c>
      <c r="R37" s="52"/>
      <c r="S37" s="187" t="e">
        <f t="shared" si="3"/>
        <v>#VALUE!</v>
      </c>
      <c r="T37" s="187">
        <f t="shared" si="4"/>
        <v>12</v>
      </c>
      <c r="U37" s="187">
        <f t="shared" si="5"/>
        <v>39</v>
      </c>
      <c r="V37" s="187">
        <f t="shared" si="6"/>
        <v>31</v>
      </c>
      <c r="W37" s="187">
        <f t="shared" si="7"/>
        <v>27</v>
      </c>
      <c r="X37" s="187">
        <v>26</v>
      </c>
    </row>
    <row r="38" spans="1:24" s="187" customFormat="1" ht="15.75" customHeight="1">
      <c r="A38" s="477">
        <v>1897000</v>
      </c>
      <c r="B38" s="524" t="s">
        <v>433</v>
      </c>
      <c r="C38" s="486" t="s">
        <v>434</v>
      </c>
      <c r="D38" s="498" t="s">
        <v>409</v>
      </c>
      <c r="E38" s="387" t="s">
        <v>94</v>
      </c>
      <c r="F38" s="48">
        <v>0</v>
      </c>
      <c r="G38" s="387">
        <v>7.5</v>
      </c>
      <c r="H38" s="48">
        <f>VLOOKUP(G38*(-1),HAIESPOF,2)</f>
        <v>13</v>
      </c>
      <c r="I38" s="263"/>
      <c r="J38" s="264">
        <v>0</v>
      </c>
      <c r="K38" s="399">
        <v>6.65</v>
      </c>
      <c r="L38" s="264">
        <f t="shared" si="0"/>
        <v>9</v>
      </c>
      <c r="M38" s="410">
        <v>2.45</v>
      </c>
      <c r="N38" s="267">
        <f t="shared" si="1"/>
        <v>3</v>
      </c>
      <c r="O38" s="392">
        <v>29</v>
      </c>
      <c r="P38" s="186">
        <f t="shared" si="2"/>
        <v>25</v>
      </c>
      <c r="Q38" s="220" t="s">
        <v>50</v>
      </c>
      <c r="R38" s="52"/>
      <c r="S38" s="187" t="e">
        <f t="shared" si="3"/>
        <v>#VALUE!</v>
      </c>
      <c r="T38" s="187">
        <f t="shared" si="4"/>
        <v>11</v>
      </c>
      <c r="U38" s="187">
        <f t="shared" si="5"/>
        <v>29</v>
      </c>
      <c r="V38" s="187">
        <f t="shared" si="6"/>
        <v>46</v>
      </c>
      <c r="W38" s="187">
        <f t="shared" si="7"/>
        <v>29</v>
      </c>
      <c r="X38" s="187">
        <v>25</v>
      </c>
    </row>
    <row r="39" spans="1:24" s="187" customFormat="1" ht="15.75" customHeight="1">
      <c r="A39" s="477">
        <v>2108492</v>
      </c>
      <c r="B39" s="524" t="s">
        <v>188</v>
      </c>
      <c r="C39" s="486" t="s">
        <v>189</v>
      </c>
      <c r="D39" s="498" t="s">
        <v>102</v>
      </c>
      <c r="E39" s="387">
        <v>6.5</v>
      </c>
      <c r="F39" s="48">
        <f>VLOOKUP(E39*(-1),VITPOF,2)</f>
        <v>5</v>
      </c>
      <c r="G39" s="387" t="s">
        <v>94</v>
      </c>
      <c r="H39" s="48">
        <v>0</v>
      </c>
      <c r="I39" s="263"/>
      <c r="J39" s="264">
        <v>0</v>
      </c>
      <c r="K39" s="399">
        <v>6.25</v>
      </c>
      <c r="L39" s="264">
        <f t="shared" si="0"/>
        <v>7</v>
      </c>
      <c r="M39" s="410">
        <v>5.2</v>
      </c>
      <c r="N39" s="267">
        <f t="shared" si="1"/>
        <v>12</v>
      </c>
      <c r="O39" s="392">
        <v>30</v>
      </c>
      <c r="P39" s="186">
        <f t="shared" si="2"/>
        <v>24</v>
      </c>
      <c r="Q39" s="220" t="s">
        <v>50</v>
      </c>
      <c r="R39" s="52"/>
      <c r="S39" s="187">
        <f t="shared" si="3"/>
        <v>23</v>
      </c>
      <c r="T39" s="187" t="e">
        <f t="shared" si="4"/>
        <v>#VALUE!</v>
      </c>
      <c r="U39" s="187">
        <f t="shared" si="5"/>
        <v>37</v>
      </c>
      <c r="V39" s="187">
        <f t="shared" si="6"/>
        <v>17</v>
      </c>
      <c r="W39" s="187">
        <f t="shared" si="7"/>
        <v>30</v>
      </c>
      <c r="X39" s="187">
        <v>24</v>
      </c>
    </row>
    <row r="40" spans="1:24" s="187" customFormat="1" ht="15.75" customHeight="1">
      <c r="A40" s="477">
        <v>2105464</v>
      </c>
      <c r="B40" s="524" t="s">
        <v>202</v>
      </c>
      <c r="C40" s="486" t="s">
        <v>203</v>
      </c>
      <c r="D40" s="498" t="s">
        <v>102</v>
      </c>
      <c r="E40" s="387">
        <v>5.9</v>
      </c>
      <c r="F40" s="48">
        <f>VLOOKUP(E40*(-1),VITPOF,2)</f>
        <v>10</v>
      </c>
      <c r="G40" s="387" t="s">
        <v>94</v>
      </c>
      <c r="H40" s="48">
        <v>0</v>
      </c>
      <c r="I40" s="263"/>
      <c r="J40" s="264">
        <v>0</v>
      </c>
      <c r="K40" s="399">
        <v>6.45</v>
      </c>
      <c r="L40" s="264">
        <f t="shared" si="0"/>
        <v>8</v>
      </c>
      <c r="M40" s="410">
        <v>3.5</v>
      </c>
      <c r="N40" s="267">
        <f t="shared" si="1"/>
        <v>6</v>
      </c>
      <c r="O40" s="392">
        <v>30</v>
      </c>
      <c r="P40" s="186">
        <f t="shared" si="2"/>
        <v>24</v>
      </c>
      <c r="Q40" s="220" t="s">
        <v>50</v>
      </c>
      <c r="R40" s="52"/>
      <c r="S40" s="187">
        <f t="shared" si="3"/>
        <v>11</v>
      </c>
      <c r="T40" s="187" t="e">
        <f t="shared" si="4"/>
        <v>#VALUE!</v>
      </c>
      <c r="U40" s="187">
        <f t="shared" si="5"/>
        <v>32</v>
      </c>
      <c r="V40" s="187">
        <f t="shared" si="6"/>
        <v>40</v>
      </c>
      <c r="W40" s="187">
        <f t="shared" si="7"/>
        <v>30</v>
      </c>
      <c r="X40" s="187">
        <v>24</v>
      </c>
    </row>
    <row r="41" spans="1:24" s="187" customFormat="1" ht="15.75" customHeight="1">
      <c r="A41" s="477">
        <v>2082694</v>
      </c>
      <c r="B41" s="524" t="s">
        <v>306</v>
      </c>
      <c r="C41" s="486" t="s">
        <v>254</v>
      </c>
      <c r="D41" s="498" t="s">
        <v>277</v>
      </c>
      <c r="E41" s="387">
        <v>6.1</v>
      </c>
      <c r="F41" s="48">
        <f>VLOOKUP(E41*(-1),VITPOF,2)</f>
        <v>8</v>
      </c>
      <c r="G41" s="387" t="s">
        <v>94</v>
      </c>
      <c r="H41" s="48">
        <v>0</v>
      </c>
      <c r="I41" s="263"/>
      <c r="J41" s="264">
        <v>0</v>
      </c>
      <c r="K41" s="399">
        <v>6.7</v>
      </c>
      <c r="L41" s="264">
        <f t="shared" si="0"/>
        <v>10</v>
      </c>
      <c r="M41" s="410">
        <v>3.3</v>
      </c>
      <c r="N41" s="267">
        <f t="shared" si="1"/>
        <v>5</v>
      </c>
      <c r="O41" s="392">
        <v>32</v>
      </c>
      <c r="P41" s="186">
        <f t="shared" si="2"/>
        <v>23</v>
      </c>
      <c r="Q41" s="220" t="s">
        <v>50</v>
      </c>
      <c r="R41" s="52"/>
      <c r="S41" s="187">
        <f t="shared" si="3"/>
        <v>14</v>
      </c>
      <c r="T41" s="187" t="e">
        <f t="shared" si="4"/>
        <v>#VALUE!</v>
      </c>
      <c r="U41" s="187">
        <f t="shared" si="5"/>
        <v>27</v>
      </c>
      <c r="V41" s="187">
        <f t="shared" si="6"/>
        <v>42</v>
      </c>
      <c r="W41" s="187">
        <f t="shared" si="7"/>
        <v>32</v>
      </c>
      <c r="X41" s="187">
        <v>23</v>
      </c>
    </row>
    <row r="42" spans="1:24" s="187" customFormat="1" ht="15.75" customHeight="1">
      <c r="A42" s="477">
        <v>1987811</v>
      </c>
      <c r="B42" s="524" t="s">
        <v>246</v>
      </c>
      <c r="C42" s="486" t="s">
        <v>247</v>
      </c>
      <c r="D42" s="498" t="s">
        <v>237</v>
      </c>
      <c r="E42" s="387">
        <v>7</v>
      </c>
      <c r="F42" s="48">
        <f>VLOOKUP(E42*(-1),VITPOF,2)</f>
        <v>3</v>
      </c>
      <c r="G42" s="387" t="s">
        <v>94</v>
      </c>
      <c r="H42" s="48">
        <v>0</v>
      </c>
      <c r="I42" s="263"/>
      <c r="J42" s="264">
        <v>0</v>
      </c>
      <c r="K42" s="399">
        <v>6.4</v>
      </c>
      <c r="L42" s="264">
        <f t="shared" si="0"/>
        <v>8</v>
      </c>
      <c r="M42" s="410">
        <v>4.95</v>
      </c>
      <c r="N42" s="267">
        <f t="shared" si="1"/>
        <v>11</v>
      </c>
      <c r="O42" s="392">
        <v>33</v>
      </c>
      <c r="P42" s="186">
        <f t="shared" si="2"/>
        <v>22</v>
      </c>
      <c r="Q42" s="220" t="s">
        <v>50</v>
      </c>
      <c r="R42" s="52"/>
      <c r="S42" s="187">
        <f t="shared" si="3"/>
        <v>29</v>
      </c>
      <c r="T42" s="187" t="e">
        <f t="shared" si="4"/>
        <v>#VALUE!</v>
      </c>
      <c r="U42" s="187">
        <f t="shared" si="5"/>
        <v>33</v>
      </c>
      <c r="V42" s="187">
        <f t="shared" si="6"/>
        <v>22</v>
      </c>
      <c r="W42" s="187">
        <f t="shared" si="7"/>
        <v>33</v>
      </c>
      <c r="X42" s="187">
        <v>22</v>
      </c>
    </row>
    <row r="43" spans="1:24" s="187" customFormat="1" ht="15.75" customHeight="1">
      <c r="A43" s="477">
        <v>2118649</v>
      </c>
      <c r="B43" s="524" t="s">
        <v>327</v>
      </c>
      <c r="C43" s="486" t="s">
        <v>339</v>
      </c>
      <c r="D43" s="498" t="s">
        <v>317</v>
      </c>
      <c r="E43" s="387">
        <v>7</v>
      </c>
      <c r="F43" s="48">
        <f>VLOOKUP(E43*(-1),VITPOF,2)</f>
        <v>3</v>
      </c>
      <c r="G43" s="387" t="s">
        <v>94</v>
      </c>
      <c r="H43" s="48">
        <v>0</v>
      </c>
      <c r="I43" s="263"/>
      <c r="J43" s="264">
        <v>0</v>
      </c>
      <c r="K43" s="399">
        <v>6.3</v>
      </c>
      <c r="L43" s="264">
        <f t="shared" si="0"/>
        <v>8</v>
      </c>
      <c r="M43" s="410">
        <v>4.8</v>
      </c>
      <c r="N43" s="267">
        <f t="shared" si="1"/>
        <v>11</v>
      </c>
      <c r="O43" s="392">
        <v>33</v>
      </c>
      <c r="P43" s="186">
        <f t="shared" si="2"/>
        <v>22</v>
      </c>
      <c r="Q43" s="220" t="s">
        <v>50</v>
      </c>
      <c r="R43" s="52"/>
      <c r="S43" s="187">
        <f t="shared" si="3"/>
        <v>29</v>
      </c>
      <c r="T43" s="187" t="e">
        <f t="shared" si="4"/>
        <v>#VALUE!</v>
      </c>
      <c r="U43" s="187">
        <f t="shared" si="5"/>
        <v>35</v>
      </c>
      <c r="V43" s="187">
        <f t="shared" si="6"/>
        <v>27</v>
      </c>
      <c r="W43" s="187">
        <f t="shared" si="7"/>
        <v>33</v>
      </c>
      <c r="X43" s="187">
        <v>22</v>
      </c>
    </row>
    <row r="44" spans="1:24" s="187" customFormat="1" ht="15.75" customHeight="1">
      <c r="A44" s="477">
        <v>2092011</v>
      </c>
      <c r="B44" s="524" t="s">
        <v>248</v>
      </c>
      <c r="C44" s="486" t="s">
        <v>185</v>
      </c>
      <c r="D44" s="498" t="s">
        <v>237</v>
      </c>
      <c r="E44" s="387">
        <v>6.1</v>
      </c>
      <c r="F44" s="48">
        <f>VLOOKUP(E44*(-1),VITPOF,2)</f>
        <v>8</v>
      </c>
      <c r="G44" s="387" t="s">
        <v>94</v>
      </c>
      <c r="H44" s="48">
        <v>0</v>
      </c>
      <c r="I44" s="263"/>
      <c r="J44" s="264">
        <v>0</v>
      </c>
      <c r="K44" s="399">
        <v>7</v>
      </c>
      <c r="L44" s="264">
        <f t="shared" si="0"/>
        <v>11</v>
      </c>
      <c r="M44" s="410">
        <v>2.6</v>
      </c>
      <c r="N44" s="267">
        <f t="shared" si="1"/>
        <v>3</v>
      </c>
      <c r="O44" s="392">
        <v>33</v>
      </c>
      <c r="P44" s="186">
        <f t="shared" si="2"/>
        <v>22</v>
      </c>
      <c r="Q44" s="220" t="s">
        <v>50</v>
      </c>
      <c r="R44" s="52"/>
      <c r="S44" s="187">
        <f t="shared" si="3"/>
        <v>14</v>
      </c>
      <c r="T44" s="187" t="e">
        <f t="shared" si="4"/>
        <v>#VALUE!</v>
      </c>
      <c r="U44" s="187">
        <f t="shared" si="5"/>
        <v>24</v>
      </c>
      <c r="V44" s="187">
        <f t="shared" si="6"/>
        <v>44</v>
      </c>
      <c r="W44" s="187">
        <f t="shared" si="7"/>
        <v>33</v>
      </c>
      <c r="X44" s="187">
        <v>22</v>
      </c>
    </row>
    <row r="45" spans="1:24" s="187" customFormat="1" ht="15.75" customHeight="1">
      <c r="A45" s="498" t="s">
        <v>452</v>
      </c>
      <c r="B45" s="525" t="s">
        <v>450</v>
      </c>
      <c r="C45" s="495" t="s">
        <v>451</v>
      </c>
      <c r="D45" s="498" t="s">
        <v>237</v>
      </c>
      <c r="E45" s="387">
        <v>6.6</v>
      </c>
      <c r="F45" s="48">
        <f>VLOOKUP(E45*(-1),VITPOF,2)</f>
        <v>5</v>
      </c>
      <c r="G45" s="387" t="s">
        <v>94</v>
      </c>
      <c r="H45" s="48">
        <v>0</v>
      </c>
      <c r="I45" s="263"/>
      <c r="J45" s="264">
        <v>0</v>
      </c>
      <c r="K45" s="399">
        <v>6.4</v>
      </c>
      <c r="L45" s="264">
        <f t="shared" si="0"/>
        <v>8</v>
      </c>
      <c r="M45" s="410">
        <v>4.15</v>
      </c>
      <c r="N45" s="267">
        <f t="shared" si="1"/>
        <v>8</v>
      </c>
      <c r="O45" s="392">
        <v>36</v>
      </c>
      <c r="P45" s="186">
        <f t="shared" si="2"/>
        <v>21</v>
      </c>
      <c r="Q45" s="220" t="s">
        <v>50</v>
      </c>
      <c r="R45" s="52"/>
      <c r="S45" s="187">
        <f t="shared" si="3"/>
        <v>24</v>
      </c>
      <c r="T45" s="187" t="e">
        <f t="shared" si="4"/>
        <v>#VALUE!</v>
      </c>
      <c r="U45" s="187">
        <f t="shared" si="5"/>
        <v>33</v>
      </c>
      <c r="V45" s="187">
        <f t="shared" si="6"/>
        <v>31</v>
      </c>
      <c r="W45" s="187">
        <f t="shared" si="7"/>
        <v>36</v>
      </c>
      <c r="X45" s="187">
        <v>21</v>
      </c>
    </row>
    <row r="46" spans="1:24" s="187" customFormat="1" ht="15.75" customHeight="1">
      <c r="A46" s="477">
        <v>2027674</v>
      </c>
      <c r="B46" s="524" t="s">
        <v>244</v>
      </c>
      <c r="C46" s="486" t="s">
        <v>245</v>
      </c>
      <c r="D46" s="498" t="s">
        <v>237</v>
      </c>
      <c r="E46" s="387">
        <v>6.3</v>
      </c>
      <c r="F46" s="48">
        <f>VLOOKUP(E46*(-1),VITPOF,2)</f>
        <v>6</v>
      </c>
      <c r="G46" s="387" t="s">
        <v>94</v>
      </c>
      <c r="H46" s="48">
        <v>0</v>
      </c>
      <c r="I46" s="263"/>
      <c r="J46" s="264">
        <v>0</v>
      </c>
      <c r="K46" s="399">
        <v>6.3</v>
      </c>
      <c r="L46" s="264">
        <f t="shared" si="0"/>
        <v>8</v>
      </c>
      <c r="M46" s="410">
        <v>3.9</v>
      </c>
      <c r="N46" s="267">
        <f t="shared" si="1"/>
        <v>7</v>
      </c>
      <c r="O46" s="392">
        <v>36</v>
      </c>
      <c r="P46" s="186">
        <f t="shared" si="2"/>
        <v>21</v>
      </c>
      <c r="Q46" s="220" t="s">
        <v>50</v>
      </c>
      <c r="R46" s="52"/>
      <c r="S46" s="187">
        <f t="shared" si="3"/>
        <v>20</v>
      </c>
      <c r="T46" s="187" t="e">
        <f t="shared" si="4"/>
        <v>#VALUE!</v>
      </c>
      <c r="U46" s="187">
        <f t="shared" si="5"/>
        <v>35</v>
      </c>
      <c r="V46" s="187">
        <f t="shared" si="6"/>
        <v>33</v>
      </c>
      <c r="W46" s="187">
        <f t="shared" si="7"/>
        <v>36</v>
      </c>
      <c r="X46" s="187">
        <v>21</v>
      </c>
    </row>
    <row r="47" spans="1:24" s="187" customFormat="1" ht="15.75" customHeight="1">
      <c r="A47" s="477">
        <v>2105382</v>
      </c>
      <c r="B47" s="524" t="s">
        <v>208</v>
      </c>
      <c r="C47" s="486" t="s">
        <v>209</v>
      </c>
      <c r="D47" s="498" t="s">
        <v>102</v>
      </c>
      <c r="E47" s="387">
        <v>6.8</v>
      </c>
      <c r="F47" s="48">
        <f>VLOOKUP(E47*(-1),VITPOF,2)</f>
        <v>4</v>
      </c>
      <c r="G47" s="387" t="s">
        <v>94</v>
      </c>
      <c r="H47" s="48">
        <v>0</v>
      </c>
      <c r="I47" s="263"/>
      <c r="J47" s="264">
        <v>0</v>
      </c>
      <c r="K47" s="399">
        <v>5.4</v>
      </c>
      <c r="L47" s="264">
        <f t="shared" si="0"/>
        <v>4</v>
      </c>
      <c r="M47" s="410">
        <v>5.15</v>
      </c>
      <c r="N47" s="267">
        <f t="shared" si="1"/>
        <v>12</v>
      </c>
      <c r="O47" s="392">
        <v>38</v>
      </c>
      <c r="P47" s="186">
        <f t="shared" si="2"/>
        <v>20</v>
      </c>
      <c r="Q47" s="220" t="s">
        <v>50</v>
      </c>
      <c r="R47" s="52"/>
      <c r="S47" s="187">
        <f t="shared" si="3"/>
        <v>28</v>
      </c>
      <c r="T47" s="187" t="e">
        <f t="shared" si="4"/>
        <v>#VALUE!</v>
      </c>
      <c r="U47" s="187">
        <f t="shared" si="5"/>
        <v>44</v>
      </c>
      <c r="V47" s="187">
        <f t="shared" si="6"/>
        <v>19</v>
      </c>
      <c r="W47" s="187">
        <f t="shared" si="7"/>
        <v>38</v>
      </c>
      <c r="X47" s="187">
        <v>20</v>
      </c>
    </row>
    <row r="48" spans="1:24" s="187" customFormat="1" ht="15.75" customHeight="1">
      <c r="A48" s="502">
        <v>2155901</v>
      </c>
      <c r="B48" s="528" t="s">
        <v>671</v>
      </c>
      <c r="C48" s="503" t="s">
        <v>219</v>
      </c>
      <c r="D48" s="498" t="s">
        <v>102</v>
      </c>
      <c r="E48" s="387">
        <v>7</v>
      </c>
      <c r="F48" s="48">
        <f>VLOOKUP(E48*(-1),VITPOF,2)</f>
        <v>3</v>
      </c>
      <c r="G48" s="387" t="s">
        <v>94</v>
      </c>
      <c r="H48" s="48">
        <v>0</v>
      </c>
      <c r="I48" s="263"/>
      <c r="J48" s="264">
        <v>0</v>
      </c>
      <c r="K48" s="399">
        <v>5.6</v>
      </c>
      <c r="L48" s="264">
        <f t="shared" si="0"/>
        <v>5</v>
      </c>
      <c r="M48" s="410">
        <v>4.9</v>
      </c>
      <c r="N48" s="267">
        <f t="shared" si="1"/>
        <v>11</v>
      </c>
      <c r="O48" s="392">
        <v>39</v>
      </c>
      <c r="P48" s="186">
        <f t="shared" si="2"/>
        <v>19</v>
      </c>
      <c r="Q48" s="220" t="s">
        <v>50</v>
      </c>
      <c r="R48" s="52"/>
      <c r="S48" s="187">
        <f t="shared" si="3"/>
        <v>29</v>
      </c>
      <c r="T48" s="187" t="e">
        <f t="shared" si="4"/>
        <v>#VALUE!</v>
      </c>
      <c r="U48" s="187">
        <f t="shared" si="5"/>
        <v>42</v>
      </c>
      <c r="V48" s="187">
        <f t="shared" si="6"/>
        <v>23</v>
      </c>
      <c r="W48" s="187">
        <f t="shared" si="7"/>
        <v>39</v>
      </c>
      <c r="X48" s="187">
        <v>19</v>
      </c>
    </row>
    <row r="49" spans="1:24" s="187" customFormat="1" ht="15.75" customHeight="1">
      <c r="A49" s="477">
        <v>2120432</v>
      </c>
      <c r="B49" s="524" t="s">
        <v>294</v>
      </c>
      <c r="C49" s="486" t="s">
        <v>295</v>
      </c>
      <c r="D49" s="498" t="s">
        <v>277</v>
      </c>
      <c r="E49" s="387">
        <v>6.3</v>
      </c>
      <c r="F49" s="48">
        <f>VLOOKUP(E49*(-1),VITPOF,2)</f>
        <v>6</v>
      </c>
      <c r="G49" s="387" t="s">
        <v>94</v>
      </c>
      <c r="H49" s="48">
        <v>0</v>
      </c>
      <c r="I49" s="263"/>
      <c r="J49" s="264">
        <v>0</v>
      </c>
      <c r="K49" s="399">
        <v>5.9</v>
      </c>
      <c r="L49" s="264">
        <f t="shared" si="0"/>
        <v>6</v>
      </c>
      <c r="M49" s="410">
        <v>3.9</v>
      </c>
      <c r="N49" s="267">
        <f t="shared" si="1"/>
        <v>7</v>
      </c>
      <c r="O49" s="392">
        <v>39</v>
      </c>
      <c r="P49" s="186">
        <f t="shared" si="2"/>
        <v>19</v>
      </c>
      <c r="Q49" s="220" t="s">
        <v>50</v>
      </c>
      <c r="R49" s="52"/>
      <c r="S49" s="187">
        <f t="shared" si="3"/>
        <v>20</v>
      </c>
      <c r="T49" s="187" t="e">
        <f t="shared" si="4"/>
        <v>#VALUE!</v>
      </c>
      <c r="U49" s="187">
        <f t="shared" si="5"/>
        <v>40</v>
      </c>
      <c r="V49" s="187">
        <f t="shared" si="6"/>
        <v>33</v>
      </c>
      <c r="W49" s="187">
        <f t="shared" si="7"/>
        <v>39</v>
      </c>
      <c r="X49" s="187">
        <v>19</v>
      </c>
    </row>
    <row r="50" spans="1:24" s="187" customFormat="1" ht="15.75" customHeight="1">
      <c r="A50" s="477">
        <v>2040168</v>
      </c>
      <c r="B50" s="524" t="s">
        <v>280</v>
      </c>
      <c r="C50" s="486" t="s">
        <v>177</v>
      </c>
      <c r="D50" s="498" t="s">
        <v>277</v>
      </c>
      <c r="E50" s="387">
        <v>6.7</v>
      </c>
      <c r="F50" s="48">
        <f>VLOOKUP(E50*(-1),VITPOF,2)</f>
        <v>4</v>
      </c>
      <c r="G50" s="387" t="s">
        <v>94</v>
      </c>
      <c r="H50" s="48">
        <v>0</v>
      </c>
      <c r="I50" s="263"/>
      <c r="J50" s="264">
        <v>0</v>
      </c>
      <c r="K50" s="399">
        <v>6.55</v>
      </c>
      <c r="L50" s="264">
        <f t="shared" si="0"/>
        <v>9</v>
      </c>
      <c r="M50" s="410">
        <v>3.6</v>
      </c>
      <c r="N50" s="267">
        <f t="shared" si="1"/>
        <v>6</v>
      </c>
      <c r="O50" s="392">
        <v>39</v>
      </c>
      <c r="P50" s="186">
        <f t="shared" si="2"/>
        <v>19</v>
      </c>
      <c r="Q50" s="220" t="s">
        <v>50</v>
      </c>
      <c r="R50" s="52"/>
      <c r="S50" s="187">
        <f t="shared" si="3"/>
        <v>26</v>
      </c>
      <c r="T50" s="187" t="e">
        <f t="shared" si="4"/>
        <v>#VALUE!</v>
      </c>
      <c r="U50" s="187">
        <f t="shared" si="5"/>
        <v>30</v>
      </c>
      <c r="V50" s="187">
        <f t="shared" si="6"/>
        <v>37</v>
      </c>
      <c r="W50" s="187">
        <f t="shared" si="7"/>
        <v>39</v>
      </c>
      <c r="X50" s="187">
        <v>19</v>
      </c>
    </row>
    <row r="51" spans="1:24" s="187" customFormat="1" ht="15.75" customHeight="1">
      <c r="A51" s="499">
        <v>2108439</v>
      </c>
      <c r="B51" s="525" t="s">
        <v>221</v>
      </c>
      <c r="C51" s="495" t="s">
        <v>222</v>
      </c>
      <c r="D51" s="498" t="s">
        <v>102</v>
      </c>
      <c r="E51" s="387" t="s">
        <v>94</v>
      </c>
      <c r="F51" s="48">
        <v>0</v>
      </c>
      <c r="G51" s="387">
        <v>8.7</v>
      </c>
      <c r="H51" s="48">
        <f>VLOOKUP(G51*(-1),HAIESPOF,2)</f>
        <v>4</v>
      </c>
      <c r="I51" s="263"/>
      <c r="J51" s="264">
        <v>0</v>
      </c>
      <c r="K51" s="399">
        <v>6.2</v>
      </c>
      <c r="L51" s="264">
        <f t="shared" si="0"/>
        <v>7</v>
      </c>
      <c r="M51" s="410">
        <v>3.55</v>
      </c>
      <c r="N51" s="267">
        <f t="shared" si="1"/>
        <v>6</v>
      </c>
      <c r="O51" s="392">
        <v>42</v>
      </c>
      <c r="P51" s="186">
        <f t="shared" si="2"/>
        <v>17</v>
      </c>
      <c r="Q51" s="220" t="s">
        <v>50</v>
      </c>
      <c r="R51" s="52"/>
      <c r="S51" s="187" t="e">
        <f t="shared" si="3"/>
        <v>#VALUE!</v>
      </c>
      <c r="T51" s="187">
        <f t="shared" si="4"/>
        <v>14</v>
      </c>
      <c r="U51" s="187">
        <f t="shared" si="5"/>
        <v>38</v>
      </c>
      <c r="V51" s="187">
        <f t="shared" si="6"/>
        <v>38</v>
      </c>
      <c r="W51" s="187">
        <f t="shared" si="7"/>
        <v>42</v>
      </c>
      <c r="X51" s="187">
        <v>17</v>
      </c>
    </row>
    <row r="52" spans="1:24" s="187" customFormat="1" ht="15.75" customHeight="1">
      <c r="A52" s="502">
        <v>2108435</v>
      </c>
      <c r="B52" s="528" t="s">
        <v>218</v>
      </c>
      <c r="C52" s="503" t="s">
        <v>219</v>
      </c>
      <c r="D52" s="498" t="s">
        <v>102</v>
      </c>
      <c r="E52" s="387" t="s">
        <v>94</v>
      </c>
      <c r="F52" s="48">
        <v>0</v>
      </c>
      <c r="G52" s="387">
        <v>8.6</v>
      </c>
      <c r="H52" s="48">
        <f>VLOOKUP(G52*(-1),HAIESPOF,2)</f>
        <v>5</v>
      </c>
      <c r="I52" s="263"/>
      <c r="J52" s="264">
        <v>0</v>
      </c>
      <c r="K52" s="399">
        <v>5.5</v>
      </c>
      <c r="L52" s="264">
        <f t="shared" si="0"/>
        <v>4</v>
      </c>
      <c r="M52" s="410">
        <v>3.55</v>
      </c>
      <c r="N52" s="267">
        <f t="shared" si="1"/>
        <v>6</v>
      </c>
      <c r="O52" s="392">
        <v>43</v>
      </c>
      <c r="P52" s="186">
        <f t="shared" si="2"/>
        <v>15</v>
      </c>
      <c r="Q52" s="220" t="s">
        <v>50</v>
      </c>
      <c r="R52" s="52"/>
      <c r="S52" s="187" t="e">
        <f t="shared" si="3"/>
        <v>#VALUE!</v>
      </c>
      <c r="T52" s="187">
        <f t="shared" si="4"/>
        <v>13</v>
      </c>
      <c r="U52" s="187">
        <f t="shared" si="5"/>
        <v>43</v>
      </c>
      <c r="V52" s="187">
        <f t="shared" si="6"/>
        <v>38</v>
      </c>
      <c r="W52" s="187">
        <f t="shared" si="7"/>
        <v>43</v>
      </c>
      <c r="X52" s="187">
        <v>15</v>
      </c>
    </row>
    <row r="53" spans="1:24" s="187" customFormat="1" ht="15.75" customHeight="1">
      <c r="A53" s="499">
        <v>2015200</v>
      </c>
      <c r="B53" s="525" t="s">
        <v>321</v>
      </c>
      <c r="C53" s="495" t="s">
        <v>334</v>
      </c>
      <c r="D53" s="498" t="s">
        <v>317</v>
      </c>
      <c r="E53" s="387">
        <v>7</v>
      </c>
      <c r="F53" s="48">
        <f>VLOOKUP(E53*(-1),VITPOF,2)</f>
        <v>3</v>
      </c>
      <c r="G53" s="387" t="s">
        <v>94</v>
      </c>
      <c r="H53" s="48">
        <v>0</v>
      </c>
      <c r="I53" s="263"/>
      <c r="J53" s="264">
        <v>0</v>
      </c>
      <c r="K53" s="399">
        <v>5.7</v>
      </c>
      <c r="L53" s="264">
        <f t="shared" si="0"/>
        <v>5</v>
      </c>
      <c r="M53" s="410">
        <v>3.5</v>
      </c>
      <c r="N53" s="267">
        <f t="shared" si="1"/>
        <v>6</v>
      </c>
      <c r="O53" s="392">
        <v>44</v>
      </c>
      <c r="P53" s="186">
        <f t="shared" si="2"/>
        <v>14</v>
      </c>
      <c r="Q53" s="220" t="s">
        <v>50</v>
      </c>
      <c r="R53" s="52"/>
      <c r="S53" s="187">
        <f t="shared" si="3"/>
        <v>29</v>
      </c>
      <c r="T53" s="187" t="e">
        <f t="shared" si="4"/>
        <v>#VALUE!</v>
      </c>
      <c r="U53" s="187">
        <f t="shared" si="5"/>
        <v>41</v>
      </c>
      <c r="V53" s="187">
        <f t="shared" si="6"/>
        <v>40</v>
      </c>
      <c r="W53" s="187">
        <f t="shared" si="7"/>
        <v>44</v>
      </c>
      <c r="X53" s="187">
        <v>14</v>
      </c>
    </row>
    <row r="54" spans="1:24" s="187" customFormat="1" ht="15.75" customHeight="1">
      <c r="A54" s="477">
        <v>2106469</v>
      </c>
      <c r="B54" s="524" t="s">
        <v>349</v>
      </c>
      <c r="C54" s="486" t="s">
        <v>350</v>
      </c>
      <c r="D54" s="498" t="s">
        <v>317</v>
      </c>
      <c r="E54" s="387">
        <v>6.2</v>
      </c>
      <c r="F54" s="48">
        <f>VLOOKUP(E54*(-1),VITPOF,2)</f>
        <v>7</v>
      </c>
      <c r="G54" s="387" t="s">
        <v>94</v>
      </c>
      <c r="H54" s="48">
        <v>0</v>
      </c>
      <c r="I54" s="263"/>
      <c r="J54" s="264">
        <v>0</v>
      </c>
      <c r="K54" s="399">
        <v>3.7</v>
      </c>
      <c r="L54" s="264">
        <f t="shared" si="0"/>
        <v>2</v>
      </c>
      <c r="M54" s="410">
        <v>3.05</v>
      </c>
      <c r="N54" s="267">
        <f t="shared" si="1"/>
        <v>4</v>
      </c>
      <c r="O54" s="392">
        <v>45</v>
      </c>
      <c r="P54" s="186">
        <f t="shared" si="2"/>
        <v>13</v>
      </c>
      <c r="Q54" s="220" t="s">
        <v>50</v>
      </c>
      <c r="R54" s="52"/>
      <c r="S54" s="187">
        <f t="shared" si="3"/>
        <v>18</v>
      </c>
      <c r="T54" s="187" t="e">
        <f t="shared" si="4"/>
        <v>#VALUE!</v>
      </c>
      <c r="U54" s="187">
        <f t="shared" si="5"/>
        <v>46</v>
      </c>
      <c r="V54" s="187">
        <f t="shared" si="6"/>
        <v>43</v>
      </c>
      <c r="W54" s="187">
        <f t="shared" si="7"/>
        <v>45</v>
      </c>
      <c r="X54" s="187">
        <v>13</v>
      </c>
    </row>
    <row r="55" spans="1:24" s="187" customFormat="1" ht="15.75" customHeight="1">
      <c r="A55" s="502">
        <v>2082249</v>
      </c>
      <c r="B55" s="528" t="s">
        <v>332</v>
      </c>
      <c r="C55" s="503" t="s">
        <v>320</v>
      </c>
      <c r="D55" s="498" t="s">
        <v>317</v>
      </c>
      <c r="E55" s="387">
        <v>6.7</v>
      </c>
      <c r="F55" s="48">
        <f>VLOOKUP(E55*(-1),VITPOF,2)</f>
        <v>4</v>
      </c>
      <c r="G55" s="387" t="s">
        <v>94</v>
      </c>
      <c r="H55" s="48">
        <v>0</v>
      </c>
      <c r="I55" s="263"/>
      <c r="J55" s="264">
        <v>0</v>
      </c>
      <c r="K55" s="399">
        <v>4.8</v>
      </c>
      <c r="L55" s="264">
        <f t="shared" si="0"/>
        <v>3</v>
      </c>
      <c r="M55" s="410">
        <v>2.5</v>
      </c>
      <c r="N55" s="267">
        <f t="shared" si="1"/>
        <v>3</v>
      </c>
      <c r="O55" s="392">
        <v>46</v>
      </c>
      <c r="P55" s="186">
        <f t="shared" si="2"/>
        <v>10</v>
      </c>
      <c r="Q55" s="220" t="s">
        <v>50</v>
      </c>
      <c r="R55" s="52"/>
      <c r="S55" s="187">
        <f t="shared" si="3"/>
        <v>26</v>
      </c>
      <c r="T55" s="187" t="e">
        <f t="shared" si="4"/>
        <v>#VALUE!</v>
      </c>
      <c r="U55" s="187">
        <f t="shared" si="5"/>
        <v>45</v>
      </c>
      <c r="V55" s="187">
        <f t="shared" si="6"/>
        <v>45</v>
      </c>
      <c r="W55" s="187">
        <f t="shared" si="7"/>
        <v>46</v>
      </c>
      <c r="X55" s="187">
        <v>10</v>
      </c>
    </row>
    <row r="58" spans="1:4" ht="12.75">
      <c r="A58" s="505"/>
      <c r="B58" s="506"/>
      <c r="C58" s="506"/>
      <c r="D58" s="507"/>
    </row>
    <row r="59" spans="1:4" ht="12.75">
      <c r="A59" s="505"/>
      <c r="B59" s="506"/>
      <c r="C59" s="506"/>
      <c r="D59" s="507"/>
    </row>
    <row r="60" spans="1:4" ht="12.75">
      <c r="A60" s="505"/>
      <c r="B60" s="506"/>
      <c r="C60" s="506"/>
      <c r="D60" s="507"/>
    </row>
    <row r="61" spans="1:4" ht="12.75">
      <c r="A61" s="505"/>
      <c r="B61" s="506"/>
      <c r="C61" s="506"/>
      <c r="D61" s="507"/>
    </row>
    <row r="62" spans="1:4" ht="12.75">
      <c r="A62" s="505"/>
      <c r="B62" s="506"/>
      <c r="C62" s="506"/>
      <c r="D62" s="507"/>
    </row>
    <row r="63" spans="1:4" ht="12.75">
      <c r="A63" s="505"/>
      <c r="B63" s="506"/>
      <c r="C63" s="506"/>
      <c r="D63" s="507"/>
    </row>
    <row r="64" spans="1:4" ht="12.75">
      <c r="A64" s="505"/>
      <c r="B64" s="506"/>
      <c r="C64" s="506"/>
      <c r="D64" s="507"/>
    </row>
    <row r="65" spans="1:4" ht="12.75">
      <c r="A65" s="505"/>
      <c r="B65" s="506"/>
      <c r="C65" s="506"/>
      <c r="D65" s="507"/>
    </row>
    <row r="66" spans="1:24" s="7" customFormat="1" ht="12.75">
      <c r="A66" s="505"/>
      <c r="B66" s="506"/>
      <c r="C66" s="506"/>
      <c r="D66" s="507"/>
      <c r="F66" s="8"/>
      <c r="H66" s="8"/>
      <c r="I66" s="9"/>
      <c r="J66" s="8"/>
      <c r="K66" s="9"/>
      <c r="L66" s="8"/>
      <c r="M66" s="9"/>
      <c r="N66" s="8"/>
      <c r="O66" s="8"/>
      <c r="P66" s="10"/>
      <c r="Q66" s="8"/>
      <c r="R66" s="6"/>
      <c r="S66" s="6"/>
      <c r="T66" s="6"/>
      <c r="U66" s="6"/>
      <c r="V66" s="6"/>
      <c r="W66" s="6"/>
      <c r="X66" s="6"/>
    </row>
    <row r="67" spans="1:24" s="7" customFormat="1" ht="12.75">
      <c r="A67" s="505"/>
      <c r="B67" s="506"/>
      <c r="C67" s="506"/>
      <c r="D67" s="507"/>
      <c r="F67" s="8"/>
      <c r="H67" s="8"/>
      <c r="I67" s="9"/>
      <c r="J67" s="8"/>
      <c r="K67" s="9"/>
      <c r="L67" s="8"/>
      <c r="M67" s="9"/>
      <c r="N67" s="8"/>
      <c r="O67" s="8"/>
      <c r="P67" s="10"/>
      <c r="Q67" s="8"/>
      <c r="R67" s="6"/>
      <c r="S67" s="6"/>
      <c r="T67" s="6"/>
      <c r="U67" s="6"/>
      <c r="V67" s="6"/>
      <c r="W67" s="6"/>
      <c r="X67" s="6"/>
    </row>
    <row r="68" spans="1:24" s="7" customFormat="1" ht="12.75">
      <c r="A68" s="505"/>
      <c r="B68" s="506"/>
      <c r="C68" s="506"/>
      <c r="D68" s="507"/>
      <c r="F68" s="8"/>
      <c r="H68" s="8"/>
      <c r="I68" s="9"/>
      <c r="J68" s="8"/>
      <c r="K68" s="9"/>
      <c r="L68" s="8"/>
      <c r="M68" s="9"/>
      <c r="N68" s="8"/>
      <c r="O68" s="8"/>
      <c r="P68" s="10"/>
      <c r="Q68" s="8"/>
      <c r="R68" s="6"/>
      <c r="S68" s="6"/>
      <c r="T68" s="6"/>
      <c r="U68" s="6"/>
      <c r="V68" s="6"/>
      <c r="W68" s="6"/>
      <c r="X68" s="6"/>
    </row>
    <row r="69" spans="1:24" s="7" customFormat="1" ht="12.75">
      <c r="A69" s="505"/>
      <c r="B69" s="506"/>
      <c r="C69" s="506"/>
      <c r="D69" s="507"/>
      <c r="F69" s="8"/>
      <c r="H69" s="8"/>
      <c r="I69" s="9"/>
      <c r="J69" s="8"/>
      <c r="K69" s="9"/>
      <c r="L69" s="8"/>
      <c r="M69" s="9"/>
      <c r="N69" s="8"/>
      <c r="O69" s="8"/>
      <c r="P69" s="10"/>
      <c r="Q69" s="8"/>
      <c r="R69" s="6"/>
      <c r="S69" s="6"/>
      <c r="T69" s="6"/>
      <c r="U69" s="6"/>
      <c r="V69" s="6"/>
      <c r="W69" s="6"/>
      <c r="X69" s="6"/>
    </row>
    <row r="70" spans="1:24" s="7" customFormat="1" ht="12.75">
      <c r="A70" s="505"/>
      <c r="B70" s="506"/>
      <c r="C70" s="506"/>
      <c r="D70" s="507"/>
      <c r="F70" s="8"/>
      <c r="H70" s="8"/>
      <c r="I70" s="9"/>
      <c r="J70" s="8"/>
      <c r="K70" s="9"/>
      <c r="L70" s="8"/>
      <c r="M70" s="9"/>
      <c r="N70" s="8"/>
      <c r="O70" s="8"/>
      <c r="P70" s="10"/>
      <c r="Q70" s="8"/>
      <c r="R70" s="6"/>
      <c r="S70" s="6"/>
      <c r="T70" s="6"/>
      <c r="U70" s="6"/>
      <c r="V70" s="6"/>
      <c r="W70" s="6"/>
      <c r="X70" s="6"/>
    </row>
    <row r="71" spans="1:24" s="7" customFormat="1" ht="12.75">
      <c r="A71" s="505"/>
      <c r="B71" s="506"/>
      <c r="C71" s="506"/>
      <c r="D71" s="507"/>
      <c r="F71" s="8"/>
      <c r="H71" s="8"/>
      <c r="I71" s="9"/>
      <c r="J71" s="8"/>
      <c r="K71" s="9"/>
      <c r="L71" s="8"/>
      <c r="M71" s="9"/>
      <c r="N71" s="8"/>
      <c r="O71" s="8"/>
      <c r="P71" s="10"/>
      <c r="Q71" s="8"/>
      <c r="R71" s="6"/>
      <c r="S71" s="6"/>
      <c r="T71" s="6"/>
      <c r="U71" s="6"/>
      <c r="V71" s="6"/>
      <c r="W71" s="6"/>
      <c r="X71" s="6"/>
    </row>
    <row r="72" spans="1:24" s="7" customFormat="1" ht="12.75">
      <c r="A72" s="505"/>
      <c r="B72" s="506"/>
      <c r="C72" s="506"/>
      <c r="D72" s="507"/>
      <c r="F72" s="8"/>
      <c r="H72" s="8"/>
      <c r="I72" s="9"/>
      <c r="J72" s="8"/>
      <c r="K72" s="9"/>
      <c r="L72" s="8"/>
      <c r="M72" s="9"/>
      <c r="N72" s="8"/>
      <c r="O72" s="8"/>
      <c r="P72" s="10"/>
      <c r="Q72" s="8"/>
      <c r="R72" s="6"/>
      <c r="S72" s="6"/>
      <c r="T72" s="6"/>
      <c r="U72" s="6"/>
      <c r="V72" s="6"/>
      <c r="W72" s="6"/>
      <c r="X72" s="6"/>
    </row>
    <row r="73" spans="1:24" s="7" customFormat="1" ht="12.75">
      <c r="A73" s="505"/>
      <c r="B73" s="506"/>
      <c r="C73" s="506"/>
      <c r="D73" s="507"/>
      <c r="F73" s="8"/>
      <c r="H73" s="8"/>
      <c r="I73" s="9"/>
      <c r="J73" s="8"/>
      <c r="K73" s="9"/>
      <c r="L73" s="8"/>
      <c r="M73" s="9"/>
      <c r="N73" s="8"/>
      <c r="O73" s="8"/>
      <c r="P73" s="10"/>
      <c r="Q73" s="8"/>
      <c r="R73" s="6"/>
      <c r="S73" s="6"/>
      <c r="T73" s="6"/>
      <c r="U73" s="6"/>
      <c r="V73" s="6"/>
      <c r="W73" s="6"/>
      <c r="X73" s="6"/>
    </row>
    <row r="74" spans="1:24" s="7" customFormat="1" ht="12.75">
      <c r="A74" s="505"/>
      <c r="B74" s="506"/>
      <c r="C74" s="506"/>
      <c r="D74" s="507"/>
      <c r="F74" s="8"/>
      <c r="H74" s="8"/>
      <c r="I74" s="9"/>
      <c r="J74" s="8"/>
      <c r="K74" s="9"/>
      <c r="L74" s="8"/>
      <c r="M74" s="9"/>
      <c r="N74" s="8"/>
      <c r="O74" s="8"/>
      <c r="P74" s="10"/>
      <c r="Q74" s="8"/>
      <c r="R74" s="6"/>
      <c r="S74" s="6"/>
      <c r="T74" s="6"/>
      <c r="U74" s="6"/>
      <c r="V74" s="6"/>
      <c r="W74" s="6"/>
      <c r="X74" s="6"/>
    </row>
    <row r="75" spans="1:24" s="7" customFormat="1" ht="12.75">
      <c r="A75" s="505"/>
      <c r="B75" s="506"/>
      <c r="C75" s="506"/>
      <c r="D75" s="507"/>
      <c r="F75" s="8"/>
      <c r="H75" s="8"/>
      <c r="I75" s="9"/>
      <c r="J75" s="8"/>
      <c r="K75" s="9"/>
      <c r="L75" s="8"/>
      <c r="M75" s="9"/>
      <c r="N75" s="8"/>
      <c r="O75" s="8"/>
      <c r="P75" s="10"/>
      <c r="Q75" s="8"/>
      <c r="R75" s="6"/>
      <c r="S75" s="6"/>
      <c r="T75" s="6"/>
      <c r="U75" s="6"/>
      <c r="V75" s="6"/>
      <c r="W75" s="6"/>
      <c r="X75" s="6"/>
    </row>
    <row r="76" spans="1:24" s="7" customFormat="1" ht="12.75">
      <c r="A76" s="505"/>
      <c r="B76" s="506"/>
      <c r="C76" s="506"/>
      <c r="D76" s="507"/>
      <c r="F76" s="8"/>
      <c r="H76" s="8"/>
      <c r="I76" s="9"/>
      <c r="J76" s="8"/>
      <c r="K76" s="9"/>
      <c r="L76" s="8"/>
      <c r="M76" s="9"/>
      <c r="N76" s="8"/>
      <c r="O76" s="8"/>
      <c r="P76" s="10"/>
      <c r="Q76" s="8"/>
      <c r="R76" s="6"/>
      <c r="S76" s="6"/>
      <c r="T76" s="6"/>
      <c r="U76" s="6"/>
      <c r="V76" s="6"/>
      <c r="W76" s="6"/>
      <c r="X76" s="6"/>
    </row>
    <row r="77" spans="1:24" s="7" customFormat="1" ht="12.75">
      <c r="A77" s="505"/>
      <c r="B77" s="506"/>
      <c r="C77" s="506"/>
      <c r="D77" s="507"/>
      <c r="F77" s="8"/>
      <c r="H77" s="8"/>
      <c r="I77" s="9"/>
      <c r="J77" s="8"/>
      <c r="K77" s="9"/>
      <c r="L77" s="8"/>
      <c r="M77" s="9"/>
      <c r="N77" s="8"/>
      <c r="O77" s="8"/>
      <c r="P77" s="10"/>
      <c r="Q77" s="8"/>
      <c r="R77" s="6"/>
      <c r="S77" s="6"/>
      <c r="T77" s="6"/>
      <c r="U77" s="6"/>
      <c r="V77" s="6"/>
      <c r="W77" s="6"/>
      <c r="X77" s="6"/>
    </row>
    <row r="78" spans="1:24" s="7" customFormat="1" ht="12.75">
      <c r="A78" s="505"/>
      <c r="B78" s="506"/>
      <c r="C78" s="506"/>
      <c r="D78" s="507"/>
      <c r="F78" s="8"/>
      <c r="H78" s="8"/>
      <c r="I78" s="9"/>
      <c r="J78" s="8"/>
      <c r="K78" s="9"/>
      <c r="L78" s="8"/>
      <c r="M78" s="9"/>
      <c r="N78" s="8"/>
      <c r="O78" s="8"/>
      <c r="P78" s="10"/>
      <c r="Q78" s="8"/>
      <c r="R78" s="6"/>
      <c r="S78" s="6"/>
      <c r="T78" s="6"/>
      <c r="U78" s="6"/>
      <c r="V78" s="6"/>
      <c r="W78" s="6"/>
      <c r="X78" s="6"/>
    </row>
    <row r="79" spans="1:24" s="7" customFormat="1" ht="12.75">
      <c r="A79" s="505"/>
      <c r="B79" s="506"/>
      <c r="C79" s="506"/>
      <c r="D79" s="507"/>
      <c r="F79" s="8"/>
      <c r="H79" s="8"/>
      <c r="I79" s="9"/>
      <c r="J79" s="8"/>
      <c r="K79" s="9"/>
      <c r="L79" s="8"/>
      <c r="M79" s="9"/>
      <c r="N79" s="8"/>
      <c r="O79" s="8"/>
      <c r="P79" s="10"/>
      <c r="Q79" s="8"/>
      <c r="R79" s="6"/>
      <c r="S79" s="6"/>
      <c r="T79" s="6"/>
      <c r="U79" s="6"/>
      <c r="V79" s="6"/>
      <c r="W79" s="6"/>
      <c r="X79" s="6"/>
    </row>
    <row r="80" spans="1:24" s="7" customFormat="1" ht="12.75">
      <c r="A80" s="508"/>
      <c r="B80" s="512"/>
      <c r="C80" s="509"/>
      <c r="D80" s="507"/>
      <c r="F80" s="8"/>
      <c r="H80" s="8"/>
      <c r="I80" s="9"/>
      <c r="J80" s="8"/>
      <c r="K80" s="9"/>
      <c r="L80" s="8"/>
      <c r="M80" s="9"/>
      <c r="N80" s="8"/>
      <c r="O80" s="8"/>
      <c r="P80" s="10"/>
      <c r="Q80" s="8"/>
      <c r="R80" s="6"/>
      <c r="S80" s="6"/>
      <c r="T80" s="6"/>
      <c r="U80" s="6"/>
      <c r="V80" s="6"/>
      <c r="W80" s="6"/>
      <c r="X80" s="6"/>
    </row>
    <row r="81" spans="1:24" s="7" customFormat="1" ht="12.75">
      <c r="A81" s="508"/>
      <c r="B81" s="512"/>
      <c r="C81" s="509"/>
      <c r="D81" s="507"/>
      <c r="F81" s="8"/>
      <c r="H81" s="8"/>
      <c r="I81" s="9"/>
      <c r="J81" s="8"/>
      <c r="K81" s="9"/>
      <c r="L81" s="8"/>
      <c r="M81" s="9"/>
      <c r="N81" s="8"/>
      <c r="O81" s="8"/>
      <c r="P81" s="10"/>
      <c r="Q81" s="8"/>
      <c r="R81" s="6"/>
      <c r="S81" s="6"/>
      <c r="T81" s="6"/>
      <c r="U81" s="6"/>
      <c r="V81" s="6"/>
      <c r="W81" s="6"/>
      <c r="X81" s="6"/>
    </row>
    <row r="82" spans="1:24" s="7" customFormat="1" ht="12.75">
      <c r="A82" s="508"/>
      <c r="B82" s="512"/>
      <c r="C82" s="509"/>
      <c r="D82" s="507"/>
      <c r="F82" s="8"/>
      <c r="H82" s="8"/>
      <c r="I82" s="9"/>
      <c r="J82" s="8"/>
      <c r="K82" s="9"/>
      <c r="L82" s="8"/>
      <c r="M82" s="9"/>
      <c r="N82" s="8"/>
      <c r="O82" s="8"/>
      <c r="P82" s="10"/>
      <c r="Q82" s="8"/>
      <c r="R82" s="6"/>
      <c r="S82" s="6"/>
      <c r="T82" s="6"/>
      <c r="U82" s="6"/>
      <c r="V82" s="6"/>
      <c r="W82" s="6"/>
      <c r="X82" s="6"/>
    </row>
    <row r="83" spans="1:24" s="7" customFormat="1" ht="12.75">
      <c r="A83" s="508"/>
      <c r="B83" s="512"/>
      <c r="C83" s="509"/>
      <c r="D83" s="507"/>
      <c r="F83" s="8"/>
      <c r="H83" s="8"/>
      <c r="I83" s="9"/>
      <c r="J83" s="8"/>
      <c r="K83" s="9"/>
      <c r="L83" s="8"/>
      <c r="M83" s="9"/>
      <c r="N83" s="8"/>
      <c r="O83" s="8"/>
      <c r="P83" s="10"/>
      <c r="Q83" s="8"/>
      <c r="R83" s="6"/>
      <c r="S83" s="6"/>
      <c r="T83" s="6"/>
      <c r="U83" s="6"/>
      <c r="V83" s="6"/>
      <c r="W83" s="6"/>
      <c r="X83" s="6"/>
    </row>
    <row r="84" spans="1:24" s="7" customFormat="1" ht="12.75">
      <c r="A84" s="508"/>
      <c r="B84" s="512"/>
      <c r="C84" s="509"/>
      <c r="D84" s="507"/>
      <c r="F84" s="8"/>
      <c r="H84" s="8"/>
      <c r="I84" s="9"/>
      <c r="J84" s="8"/>
      <c r="K84" s="9"/>
      <c r="L84" s="8"/>
      <c r="M84" s="9"/>
      <c r="N84" s="8"/>
      <c r="O84" s="8"/>
      <c r="P84" s="10"/>
      <c r="Q84" s="8"/>
      <c r="R84" s="6"/>
      <c r="S84" s="6"/>
      <c r="T84" s="6"/>
      <c r="U84" s="6"/>
      <c r="V84" s="6"/>
      <c r="W84" s="6"/>
      <c r="X84" s="6"/>
    </row>
    <row r="85" spans="1:24" s="7" customFormat="1" ht="12.75">
      <c r="A85" s="508"/>
      <c r="B85" s="512"/>
      <c r="C85" s="509"/>
      <c r="D85" s="507"/>
      <c r="F85" s="8"/>
      <c r="H85" s="8"/>
      <c r="I85" s="9"/>
      <c r="J85" s="8"/>
      <c r="K85" s="9"/>
      <c r="L85" s="8"/>
      <c r="M85" s="9"/>
      <c r="N85" s="8"/>
      <c r="O85" s="8"/>
      <c r="P85" s="10"/>
      <c r="Q85" s="8"/>
      <c r="R85" s="6"/>
      <c r="S85" s="6"/>
      <c r="T85" s="6"/>
      <c r="U85" s="6"/>
      <c r="V85" s="6"/>
      <c r="W85" s="6"/>
      <c r="X85" s="6"/>
    </row>
    <row r="86" spans="1:24" s="7" customFormat="1" ht="12.75">
      <c r="A86" s="510"/>
      <c r="B86" s="511"/>
      <c r="C86" s="511"/>
      <c r="D86" s="507"/>
      <c r="F86" s="8"/>
      <c r="H86" s="8"/>
      <c r="I86" s="9"/>
      <c r="J86" s="8"/>
      <c r="K86" s="9"/>
      <c r="L86" s="8"/>
      <c r="M86" s="9"/>
      <c r="N86" s="8"/>
      <c r="O86" s="8"/>
      <c r="P86" s="10"/>
      <c r="Q86" s="8"/>
      <c r="R86" s="6"/>
      <c r="S86" s="6"/>
      <c r="T86" s="6"/>
      <c r="U86" s="6"/>
      <c r="V86" s="6"/>
      <c r="W86" s="6"/>
      <c r="X86" s="6"/>
    </row>
  </sheetData>
  <sheetProtection/>
  <mergeCells count="6">
    <mergeCell ref="D2:L2"/>
    <mergeCell ref="D3:L3"/>
    <mergeCell ref="D4:K4"/>
    <mergeCell ref="D6:G6"/>
    <mergeCell ref="I6:K6"/>
    <mergeCell ref="S7:W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Y81"/>
  <sheetViews>
    <sheetView zoomScale="110" zoomScaleNormal="110" zoomScalePageLayoutView="0" workbookViewId="0" topLeftCell="B1">
      <pane ySplit="9" topLeftCell="A10" activePane="bottomLeft" state="frozen"/>
      <selection pane="topLeft" activeCell="A1" sqref="A1"/>
      <selection pane="bottomLeft" activeCell="B10" sqref="B10"/>
    </sheetView>
  </sheetViews>
  <sheetFormatPr defaultColWidth="11.421875" defaultRowHeight="12.75"/>
  <cols>
    <col min="1" max="1" width="8.7109375" style="417" bestFit="1" customWidth="1"/>
    <col min="2" max="2" width="22.7109375" style="417" bestFit="1" customWidth="1"/>
    <col min="3" max="3" width="13.00390625" style="417" bestFit="1" customWidth="1"/>
    <col min="4" max="4" width="6.140625" style="417" bestFit="1" customWidth="1"/>
    <col min="5" max="5" width="5.7109375" style="445" customWidth="1"/>
    <col min="6" max="6" width="3.7109375" style="417" customWidth="1"/>
    <col min="7" max="7" width="5.7109375" style="445" customWidth="1"/>
    <col min="8" max="8" width="3.7109375" style="417" customWidth="1"/>
    <col min="9" max="9" width="5.7109375" style="446" customWidth="1"/>
    <col min="10" max="10" width="3.7109375" style="417" customWidth="1"/>
    <col min="11" max="11" width="5.7109375" style="446" customWidth="1"/>
    <col min="12" max="12" width="3.7109375" style="417" customWidth="1"/>
    <col min="13" max="13" width="5.7109375" style="446" customWidth="1"/>
    <col min="14" max="14" width="3.7109375" style="417" customWidth="1"/>
    <col min="15" max="15" width="5.421875" style="417" bestFit="1" customWidth="1"/>
    <col min="16" max="16" width="5.7109375" style="447" customWidth="1"/>
    <col min="17" max="17" width="4.421875" style="417" customWidth="1"/>
    <col min="18" max="18" width="4.421875" style="441" customWidth="1"/>
    <col min="19" max="24" width="9.140625" style="441" bestFit="1" customWidth="1"/>
    <col min="25" max="25" width="30.140625" style="441" bestFit="1" customWidth="1"/>
    <col min="26" max="16384" width="11.421875" style="441" customWidth="1"/>
  </cols>
  <sheetData>
    <row r="1" spans="1:17" s="418" customFormat="1" ht="15" customHeight="1">
      <c r="A1" s="459"/>
      <c r="B1" s="412"/>
      <c r="C1" s="412"/>
      <c r="D1" s="412"/>
      <c r="E1" s="411"/>
      <c r="F1" s="412"/>
      <c r="G1" s="411"/>
      <c r="H1" s="412"/>
      <c r="I1" s="413"/>
      <c r="J1" s="412"/>
      <c r="K1" s="414"/>
      <c r="L1" s="412"/>
      <c r="M1" s="413"/>
      <c r="N1" s="415"/>
      <c r="O1" s="412"/>
      <c r="P1" s="416"/>
      <c r="Q1" s="417"/>
    </row>
    <row r="2" spans="1:17" s="26" customFormat="1" ht="19.5" customHeight="1">
      <c r="A2" s="270"/>
      <c r="B2" s="32"/>
      <c r="C2" s="464"/>
      <c r="D2" s="551" t="s">
        <v>224</v>
      </c>
      <c r="E2" s="551"/>
      <c r="F2" s="551"/>
      <c r="G2" s="551"/>
      <c r="H2" s="551"/>
      <c r="I2" s="551"/>
      <c r="J2" s="551"/>
      <c r="K2" s="551"/>
      <c r="L2" s="551"/>
      <c r="M2" s="31"/>
      <c r="N2" s="34"/>
      <c r="O2" s="32"/>
      <c r="P2" s="35"/>
      <c r="Q2" s="419"/>
    </row>
    <row r="3" spans="1:17" s="26" customFormat="1" ht="19.5" customHeight="1">
      <c r="A3" s="270"/>
      <c r="B3" s="32"/>
      <c r="C3" s="32"/>
      <c r="D3" s="552" t="s">
        <v>100</v>
      </c>
      <c r="E3" s="552"/>
      <c r="F3" s="552"/>
      <c r="G3" s="552"/>
      <c r="H3" s="552"/>
      <c r="I3" s="552"/>
      <c r="J3" s="552"/>
      <c r="K3" s="552"/>
      <c r="L3" s="552"/>
      <c r="M3" s="31"/>
      <c r="N3" s="34"/>
      <c r="O3" s="32"/>
      <c r="P3" s="35"/>
      <c r="Q3" s="419"/>
    </row>
    <row r="4" spans="1:17" s="26" customFormat="1" ht="19.5" customHeight="1">
      <c r="A4" s="270"/>
      <c r="B4" s="32"/>
      <c r="C4" s="32"/>
      <c r="D4" s="553" t="s">
        <v>223</v>
      </c>
      <c r="E4" s="553"/>
      <c r="F4" s="553"/>
      <c r="G4" s="553"/>
      <c r="H4" s="553"/>
      <c r="I4" s="553"/>
      <c r="J4" s="553"/>
      <c r="K4" s="553"/>
      <c r="L4" s="260"/>
      <c r="M4" s="31"/>
      <c r="N4" s="34"/>
      <c r="O4" s="32"/>
      <c r="P4" s="35"/>
      <c r="Q4" s="419"/>
    </row>
    <row r="5" spans="1:17" s="26" customFormat="1" ht="19.5" customHeight="1">
      <c r="A5" s="270"/>
      <c r="B5" s="32"/>
      <c r="C5" s="32"/>
      <c r="D5" s="32"/>
      <c r="E5" s="36"/>
      <c r="F5" s="32"/>
      <c r="G5" s="36"/>
      <c r="H5" s="32"/>
      <c r="I5" s="31"/>
      <c r="J5" s="32"/>
      <c r="K5" s="33"/>
      <c r="L5" s="32"/>
      <c r="M5" s="31"/>
      <c r="N5" s="34"/>
      <c r="O5" s="32"/>
      <c r="P5" s="35"/>
      <c r="Q5" s="419"/>
    </row>
    <row r="6" spans="1:17" s="26" customFormat="1" ht="15" customHeight="1">
      <c r="A6" s="270"/>
      <c r="B6" s="32"/>
      <c r="C6" s="32"/>
      <c r="D6" s="554" t="s">
        <v>58</v>
      </c>
      <c r="E6" s="554"/>
      <c r="F6" s="554"/>
      <c r="G6" s="554"/>
      <c r="H6" s="32"/>
      <c r="I6" s="559"/>
      <c r="J6" s="559"/>
      <c r="K6" s="559"/>
      <c r="L6" s="32"/>
      <c r="M6" s="31"/>
      <c r="N6" s="34"/>
      <c r="O6" s="32"/>
      <c r="P6" s="35"/>
      <c r="Q6" s="419"/>
    </row>
    <row r="7" spans="1:24" s="418" customFormat="1" ht="15" customHeight="1">
      <c r="A7" s="460"/>
      <c r="B7" s="421"/>
      <c r="C7" s="421"/>
      <c r="D7" s="421"/>
      <c r="E7" s="420"/>
      <c r="F7" s="421"/>
      <c r="G7" s="420"/>
      <c r="H7" s="421"/>
      <c r="I7" s="422"/>
      <c r="J7" s="421"/>
      <c r="K7" s="423"/>
      <c r="L7" s="421"/>
      <c r="M7" s="422"/>
      <c r="N7" s="424"/>
      <c r="O7" s="421"/>
      <c r="P7" s="425"/>
      <c r="Q7" s="417"/>
      <c r="S7" s="560" t="s">
        <v>105</v>
      </c>
      <c r="T7" s="561"/>
      <c r="U7" s="561"/>
      <c r="V7" s="561"/>
      <c r="W7" s="561"/>
      <c r="X7" s="562"/>
    </row>
    <row r="8" spans="1:17" s="418" customFormat="1" ht="6.75" customHeight="1">
      <c r="A8" s="461"/>
      <c r="B8" s="427"/>
      <c r="C8" s="427"/>
      <c r="D8" s="427"/>
      <c r="E8" s="426"/>
      <c r="F8" s="427"/>
      <c r="G8" s="426"/>
      <c r="H8" s="427"/>
      <c r="I8" s="428"/>
      <c r="J8" s="427"/>
      <c r="K8" s="429"/>
      <c r="L8" s="427"/>
      <c r="M8" s="428"/>
      <c r="N8" s="430"/>
      <c r="O8" s="427"/>
      <c r="P8" s="431"/>
      <c r="Q8" s="417"/>
    </row>
    <row r="9" spans="1:25" ht="15.75" customHeight="1">
      <c r="A9" s="432" t="s">
        <v>13</v>
      </c>
      <c r="B9" s="465" t="s">
        <v>60</v>
      </c>
      <c r="C9" s="432" t="s">
        <v>11</v>
      </c>
      <c r="D9" s="432" t="s">
        <v>12</v>
      </c>
      <c r="E9" s="433" t="s">
        <v>14</v>
      </c>
      <c r="F9" s="434" t="s">
        <v>15</v>
      </c>
      <c r="G9" s="433" t="s">
        <v>16</v>
      </c>
      <c r="H9" s="434" t="s">
        <v>15</v>
      </c>
      <c r="I9" s="435" t="s">
        <v>17</v>
      </c>
      <c r="J9" s="436" t="s">
        <v>15</v>
      </c>
      <c r="K9" s="435" t="s">
        <v>18</v>
      </c>
      <c r="L9" s="436" t="s">
        <v>15</v>
      </c>
      <c r="M9" s="437" t="s">
        <v>19</v>
      </c>
      <c r="N9" s="438" t="s">
        <v>15</v>
      </c>
      <c r="O9" s="439" t="s">
        <v>57</v>
      </c>
      <c r="P9" s="440" t="s">
        <v>20</v>
      </c>
      <c r="Q9" s="432" t="s">
        <v>21</v>
      </c>
      <c r="S9" s="474" t="s">
        <v>14</v>
      </c>
      <c r="T9" s="474" t="s">
        <v>16</v>
      </c>
      <c r="U9" s="475" t="s">
        <v>17</v>
      </c>
      <c r="V9" s="475" t="s">
        <v>18</v>
      </c>
      <c r="W9" s="476" t="s">
        <v>19</v>
      </c>
      <c r="X9" s="442" t="s">
        <v>20</v>
      </c>
      <c r="Y9" s="485" t="s">
        <v>106</v>
      </c>
    </row>
    <row r="10" spans="1:25" ht="15.75" customHeight="1">
      <c r="A10" s="530">
        <v>1937342</v>
      </c>
      <c r="B10" s="524" t="s">
        <v>119</v>
      </c>
      <c r="C10" s="486" t="s">
        <v>483</v>
      </c>
      <c r="D10" s="498" t="s">
        <v>102</v>
      </c>
      <c r="E10" s="532" t="s">
        <v>94</v>
      </c>
      <c r="F10" s="48">
        <v>0</v>
      </c>
      <c r="G10" s="532">
        <v>6.2</v>
      </c>
      <c r="H10" s="48">
        <f>VLOOKUP(G10*(-1),HAIESPOF,2)</f>
        <v>24</v>
      </c>
      <c r="I10" s="468" t="s">
        <v>94</v>
      </c>
      <c r="J10" s="264">
        <v>0</v>
      </c>
      <c r="K10" s="468">
        <v>9.65</v>
      </c>
      <c r="L10" s="264">
        <f aca="true" t="shared" si="0" ref="L10:L25">VLOOKUP(K10,PENTPOF,2)</f>
        <v>24</v>
      </c>
      <c r="M10" s="533">
        <v>8.3</v>
      </c>
      <c r="N10" s="267">
        <f aca="true" t="shared" si="1" ref="N10:N43">VLOOKUP(M10,MBPOF,2)</f>
        <v>25</v>
      </c>
      <c r="O10" s="392">
        <v>1</v>
      </c>
      <c r="P10" s="442">
        <f aca="true" t="shared" si="2" ref="P10:P43">F10+H10+J10+L10+N10</f>
        <v>73</v>
      </c>
      <c r="Q10" s="443" t="s">
        <v>51</v>
      </c>
      <c r="S10" s="444" t="e">
        <f aca="true" t="shared" si="3" ref="S10:S43">RANK(E10,$E$10:$E$43,2)</f>
        <v>#VALUE!</v>
      </c>
      <c r="T10" s="444">
        <f aca="true" t="shared" si="4" ref="T10:T43">RANK(G10,$G$10:$G$43,2)</f>
        <v>1</v>
      </c>
      <c r="U10" s="444" t="e">
        <f aca="true" t="shared" si="5" ref="U10:U43">RANK(I10,$I$10:$I$43,0)</f>
        <v>#VALUE!</v>
      </c>
      <c r="V10" s="444">
        <f aca="true" t="shared" si="6" ref="V10:V43">RANK(K10,$K$10:$K$43,0)</f>
        <v>5</v>
      </c>
      <c r="W10" s="444">
        <f aca="true" t="shared" si="7" ref="W10:W43">RANK(M10,$M$10:$M$43,0)</f>
        <v>1</v>
      </c>
      <c r="X10" s="444">
        <f aca="true" t="shared" si="8" ref="X10:X43">RANK(Y10,$Y$10:$Y$43,0)</f>
        <v>1</v>
      </c>
      <c r="Y10" s="441">
        <v>73</v>
      </c>
    </row>
    <row r="11" spans="1:25" ht="15.75" customHeight="1">
      <c r="A11" s="530">
        <v>1915257</v>
      </c>
      <c r="B11" s="524" t="s">
        <v>490</v>
      </c>
      <c r="C11" s="486" t="s">
        <v>491</v>
      </c>
      <c r="D11" s="498" t="s">
        <v>102</v>
      </c>
      <c r="E11" s="532" t="s">
        <v>94</v>
      </c>
      <c r="F11" s="48">
        <v>0</v>
      </c>
      <c r="G11" s="532">
        <v>6.6</v>
      </c>
      <c r="H11" s="48">
        <f>VLOOKUP(G11*(-1),HAIESPOF,2)</f>
        <v>20</v>
      </c>
      <c r="I11" s="468" t="s">
        <v>94</v>
      </c>
      <c r="J11" s="264">
        <v>0</v>
      </c>
      <c r="K11" s="468">
        <v>9.8</v>
      </c>
      <c r="L11" s="264">
        <f t="shared" si="0"/>
        <v>25</v>
      </c>
      <c r="M11" s="533">
        <v>7.9</v>
      </c>
      <c r="N11" s="267">
        <f t="shared" si="1"/>
        <v>23</v>
      </c>
      <c r="O11" s="392">
        <v>2</v>
      </c>
      <c r="P11" s="442">
        <f t="shared" si="2"/>
        <v>68</v>
      </c>
      <c r="Q11" s="443" t="s">
        <v>51</v>
      </c>
      <c r="S11" s="444" t="e">
        <f t="shared" si="3"/>
        <v>#VALUE!</v>
      </c>
      <c r="T11" s="444">
        <f t="shared" si="4"/>
        <v>6</v>
      </c>
      <c r="U11" s="444" t="e">
        <f t="shared" si="5"/>
        <v>#VALUE!</v>
      </c>
      <c r="V11" s="444">
        <f t="shared" si="6"/>
        <v>4</v>
      </c>
      <c r="W11" s="444">
        <f t="shared" si="7"/>
        <v>2</v>
      </c>
      <c r="X11" s="444">
        <f t="shared" si="8"/>
        <v>2</v>
      </c>
      <c r="Y11" s="441">
        <v>68</v>
      </c>
    </row>
    <row r="12" spans="1:25" ht="15.75" customHeight="1">
      <c r="A12" s="531">
        <v>1932861</v>
      </c>
      <c r="B12" s="529" t="s">
        <v>280</v>
      </c>
      <c r="C12" s="488" t="s">
        <v>313</v>
      </c>
      <c r="D12" s="498" t="s">
        <v>277</v>
      </c>
      <c r="E12" s="532" t="s">
        <v>94</v>
      </c>
      <c r="F12" s="48">
        <v>0</v>
      </c>
      <c r="G12" s="532">
        <v>6.4</v>
      </c>
      <c r="H12" s="48">
        <f>VLOOKUP(G12*(-1),HAIESPOF,2)</f>
        <v>22</v>
      </c>
      <c r="I12" s="468" t="s">
        <v>94</v>
      </c>
      <c r="J12" s="264">
        <v>0</v>
      </c>
      <c r="K12" s="468">
        <v>9.25</v>
      </c>
      <c r="L12" s="264">
        <f t="shared" si="0"/>
        <v>22</v>
      </c>
      <c r="M12" s="533">
        <v>7.3</v>
      </c>
      <c r="N12" s="267">
        <f t="shared" si="1"/>
        <v>21</v>
      </c>
      <c r="O12" s="392">
        <v>3</v>
      </c>
      <c r="P12" s="442">
        <f t="shared" si="2"/>
        <v>65</v>
      </c>
      <c r="Q12" s="443" t="s">
        <v>51</v>
      </c>
      <c r="S12" s="444" t="e">
        <f t="shared" si="3"/>
        <v>#VALUE!</v>
      </c>
      <c r="T12" s="444">
        <f t="shared" si="4"/>
        <v>2</v>
      </c>
      <c r="U12" s="444" t="e">
        <f t="shared" si="5"/>
        <v>#VALUE!</v>
      </c>
      <c r="V12" s="444">
        <f t="shared" si="6"/>
        <v>9</v>
      </c>
      <c r="W12" s="444">
        <f t="shared" si="7"/>
        <v>5</v>
      </c>
      <c r="X12" s="444">
        <f t="shared" si="8"/>
        <v>3</v>
      </c>
      <c r="Y12" s="441">
        <v>65</v>
      </c>
    </row>
    <row r="13" spans="1:25" ht="15.75" customHeight="1">
      <c r="A13" s="530">
        <v>1840675</v>
      </c>
      <c r="B13" s="524" t="s">
        <v>457</v>
      </c>
      <c r="C13" s="486" t="s">
        <v>458</v>
      </c>
      <c r="D13" s="498" t="s">
        <v>277</v>
      </c>
      <c r="E13" s="532" t="s">
        <v>94</v>
      </c>
      <c r="F13" s="48">
        <v>0</v>
      </c>
      <c r="G13" s="532">
        <v>6.4</v>
      </c>
      <c r="H13" s="48">
        <f>VLOOKUP(G13*(-1),HAIESPOF,2)</f>
        <v>22</v>
      </c>
      <c r="I13" s="468" t="s">
        <v>94</v>
      </c>
      <c r="J13" s="264">
        <v>0</v>
      </c>
      <c r="K13" s="468">
        <v>8.85</v>
      </c>
      <c r="L13" s="264">
        <f t="shared" si="0"/>
        <v>20</v>
      </c>
      <c r="M13" s="533">
        <v>7.7</v>
      </c>
      <c r="N13" s="267">
        <f t="shared" si="1"/>
        <v>22</v>
      </c>
      <c r="O13" s="392">
        <v>4</v>
      </c>
      <c r="P13" s="442">
        <f t="shared" si="2"/>
        <v>64</v>
      </c>
      <c r="Q13" s="443" t="s">
        <v>51</v>
      </c>
      <c r="S13" s="444" t="e">
        <f t="shared" si="3"/>
        <v>#VALUE!</v>
      </c>
      <c r="T13" s="444">
        <f t="shared" si="4"/>
        <v>2</v>
      </c>
      <c r="U13" s="444" t="e">
        <f t="shared" si="5"/>
        <v>#VALUE!</v>
      </c>
      <c r="V13" s="444">
        <f t="shared" si="6"/>
        <v>13</v>
      </c>
      <c r="W13" s="444">
        <f t="shared" si="7"/>
        <v>3</v>
      </c>
      <c r="X13" s="444">
        <f t="shared" si="8"/>
        <v>4</v>
      </c>
      <c r="Y13" s="441">
        <v>64</v>
      </c>
    </row>
    <row r="14" spans="1:25" ht="15.75" customHeight="1">
      <c r="A14" s="530">
        <v>1998963</v>
      </c>
      <c r="B14" s="524" t="s">
        <v>459</v>
      </c>
      <c r="C14" s="486" t="s">
        <v>460</v>
      </c>
      <c r="D14" s="498" t="s">
        <v>317</v>
      </c>
      <c r="E14" s="532">
        <v>5.1</v>
      </c>
      <c r="F14" s="48">
        <f>VLOOKUP(E14*(-1),VITPOF,2)</f>
        <v>22</v>
      </c>
      <c r="G14" s="532" t="s">
        <v>94</v>
      </c>
      <c r="H14" s="48">
        <v>0</v>
      </c>
      <c r="I14" s="468" t="s">
        <v>94</v>
      </c>
      <c r="J14" s="264">
        <v>0</v>
      </c>
      <c r="K14" s="468">
        <v>9.65</v>
      </c>
      <c r="L14" s="264">
        <f t="shared" si="0"/>
        <v>24</v>
      </c>
      <c r="M14" s="533">
        <v>6.5</v>
      </c>
      <c r="N14" s="267">
        <f t="shared" si="1"/>
        <v>18</v>
      </c>
      <c r="O14" s="392">
        <v>4</v>
      </c>
      <c r="P14" s="442">
        <f t="shared" si="2"/>
        <v>64</v>
      </c>
      <c r="Q14" s="443" t="s">
        <v>51</v>
      </c>
      <c r="S14" s="444">
        <f t="shared" si="3"/>
        <v>1</v>
      </c>
      <c r="T14" s="444" t="e">
        <f t="shared" si="4"/>
        <v>#VALUE!</v>
      </c>
      <c r="U14" s="444" t="e">
        <f t="shared" si="5"/>
        <v>#VALUE!</v>
      </c>
      <c r="V14" s="444">
        <f t="shared" si="6"/>
        <v>5</v>
      </c>
      <c r="W14" s="444">
        <f t="shared" si="7"/>
        <v>9</v>
      </c>
      <c r="X14" s="444">
        <f t="shared" si="8"/>
        <v>4</v>
      </c>
      <c r="Y14" s="441">
        <v>64</v>
      </c>
    </row>
    <row r="15" spans="1:25" ht="15.75" customHeight="1">
      <c r="A15" s="530">
        <v>1917937</v>
      </c>
      <c r="B15" s="524" t="s">
        <v>138</v>
      </c>
      <c r="C15" s="486" t="s">
        <v>479</v>
      </c>
      <c r="D15" s="498" t="s">
        <v>102</v>
      </c>
      <c r="E15" s="532" t="s">
        <v>94</v>
      </c>
      <c r="F15" s="48">
        <v>0</v>
      </c>
      <c r="G15" s="532">
        <v>6.9</v>
      </c>
      <c r="H15" s="48">
        <f>VLOOKUP(G15*(-1),HAIESPOF,2)</f>
        <v>18</v>
      </c>
      <c r="I15" s="468" t="s">
        <v>94</v>
      </c>
      <c r="J15" s="264">
        <v>0</v>
      </c>
      <c r="K15" s="468">
        <v>10.1</v>
      </c>
      <c r="L15" s="264">
        <f t="shared" si="0"/>
        <v>27</v>
      </c>
      <c r="M15" s="533">
        <v>6.25</v>
      </c>
      <c r="N15" s="267">
        <f t="shared" si="1"/>
        <v>17</v>
      </c>
      <c r="O15" s="392">
        <v>6</v>
      </c>
      <c r="P15" s="442">
        <f t="shared" si="2"/>
        <v>62</v>
      </c>
      <c r="Q15" s="443" t="s">
        <v>51</v>
      </c>
      <c r="S15" s="444" t="e">
        <f t="shared" si="3"/>
        <v>#VALUE!</v>
      </c>
      <c r="T15" s="444">
        <f t="shared" si="4"/>
        <v>8</v>
      </c>
      <c r="U15" s="444" t="e">
        <f t="shared" si="5"/>
        <v>#VALUE!</v>
      </c>
      <c r="V15" s="444">
        <f t="shared" si="6"/>
        <v>2</v>
      </c>
      <c r="W15" s="444">
        <f t="shared" si="7"/>
        <v>13</v>
      </c>
      <c r="X15" s="444">
        <f t="shared" si="8"/>
        <v>6</v>
      </c>
      <c r="Y15" s="441">
        <v>62</v>
      </c>
    </row>
    <row r="16" spans="1:25" ht="15.75" customHeight="1">
      <c r="A16" s="530">
        <v>2004977</v>
      </c>
      <c r="B16" s="524" t="s">
        <v>471</v>
      </c>
      <c r="C16" s="486" t="s">
        <v>234</v>
      </c>
      <c r="D16" s="498" t="s">
        <v>409</v>
      </c>
      <c r="E16" s="532" t="s">
        <v>94</v>
      </c>
      <c r="F16" s="48">
        <v>0</v>
      </c>
      <c r="G16" s="532">
        <v>6.9</v>
      </c>
      <c r="H16" s="48">
        <f>VLOOKUP(G16*(-1),HAIESPOF,2)</f>
        <v>18</v>
      </c>
      <c r="I16" s="468" t="s">
        <v>94</v>
      </c>
      <c r="J16" s="264">
        <v>0</v>
      </c>
      <c r="K16" s="468">
        <v>10.05</v>
      </c>
      <c r="L16" s="264">
        <f t="shared" si="0"/>
        <v>26</v>
      </c>
      <c r="M16" s="533">
        <v>6.45</v>
      </c>
      <c r="N16" s="267">
        <f t="shared" si="1"/>
        <v>17</v>
      </c>
      <c r="O16" s="392">
        <v>7</v>
      </c>
      <c r="P16" s="442">
        <f t="shared" si="2"/>
        <v>61</v>
      </c>
      <c r="Q16" s="443" t="s">
        <v>51</v>
      </c>
      <c r="S16" s="444" t="e">
        <f t="shared" si="3"/>
        <v>#VALUE!</v>
      </c>
      <c r="T16" s="444">
        <f t="shared" si="4"/>
        <v>8</v>
      </c>
      <c r="U16" s="444" t="e">
        <f t="shared" si="5"/>
        <v>#VALUE!</v>
      </c>
      <c r="V16" s="444">
        <f t="shared" si="6"/>
        <v>3</v>
      </c>
      <c r="W16" s="444">
        <f t="shared" si="7"/>
        <v>11</v>
      </c>
      <c r="X16" s="444">
        <f t="shared" si="8"/>
        <v>7</v>
      </c>
      <c r="Y16" s="441">
        <v>61</v>
      </c>
    </row>
    <row r="17" spans="1:25" ht="15.75" customHeight="1">
      <c r="A17" s="530">
        <v>2114396</v>
      </c>
      <c r="B17" s="524" t="s">
        <v>480</v>
      </c>
      <c r="C17" s="486" t="s">
        <v>481</v>
      </c>
      <c r="D17" s="498" t="s">
        <v>102</v>
      </c>
      <c r="E17" s="532">
        <v>5.2</v>
      </c>
      <c r="F17" s="48">
        <f>VLOOKUP(E17*(-1),VITPOF,2)</f>
        <v>20</v>
      </c>
      <c r="G17" s="532" t="s">
        <v>94</v>
      </c>
      <c r="H17" s="48">
        <v>0</v>
      </c>
      <c r="I17" s="468" t="s">
        <v>94</v>
      </c>
      <c r="J17" s="264">
        <v>0</v>
      </c>
      <c r="K17" s="468">
        <v>10.2</v>
      </c>
      <c r="L17" s="264">
        <f t="shared" si="0"/>
        <v>27</v>
      </c>
      <c r="M17" s="533">
        <v>5.7</v>
      </c>
      <c r="N17" s="267">
        <f t="shared" si="1"/>
        <v>14</v>
      </c>
      <c r="O17" s="392">
        <v>7</v>
      </c>
      <c r="P17" s="442">
        <f t="shared" si="2"/>
        <v>61</v>
      </c>
      <c r="Q17" s="443" t="s">
        <v>51</v>
      </c>
      <c r="S17" s="444">
        <f t="shared" si="3"/>
        <v>2</v>
      </c>
      <c r="T17" s="444" t="e">
        <f t="shared" si="4"/>
        <v>#VALUE!</v>
      </c>
      <c r="U17" s="444" t="e">
        <f t="shared" si="5"/>
        <v>#VALUE!</v>
      </c>
      <c r="V17" s="444">
        <f t="shared" si="6"/>
        <v>1</v>
      </c>
      <c r="W17" s="444">
        <f t="shared" si="7"/>
        <v>19</v>
      </c>
      <c r="X17" s="444">
        <f t="shared" si="8"/>
        <v>7</v>
      </c>
      <c r="Y17" s="441">
        <v>61</v>
      </c>
    </row>
    <row r="18" spans="1:25" ht="15.75" customHeight="1">
      <c r="A18" s="530">
        <v>1763412</v>
      </c>
      <c r="B18" s="524" t="s">
        <v>326</v>
      </c>
      <c r="C18" s="486" t="s">
        <v>463</v>
      </c>
      <c r="D18" s="498" t="s">
        <v>317</v>
      </c>
      <c r="E18" s="532" t="s">
        <v>94</v>
      </c>
      <c r="F18" s="48">
        <v>0</v>
      </c>
      <c r="G18" s="532">
        <v>6.5</v>
      </c>
      <c r="H18" s="48">
        <f>VLOOKUP(G18*(-1),HAIESPOF,2)</f>
        <v>21</v>
      </c>
      <c r="I18" s="468" t="s">
        <v>94</v>
      </c>
      <c r="J18" s="264">
        <v>0</v>
      </c>
      <c r="K18" s="468">
        <v>9.1</v>
      </c>
      <c r="L18" s="264">
        <f t="shared" si="0"/>
        <v>22</v>
      </c>
      <c r="M18" s="533">
        <v>6</v>
      </c>
      <c r="N18" s="267">
        <f t="shared" si="1"/>
        <v>16</v>
      </c>
      <c r="O18" s="392">
        <v>9</v>
      </c>
      <c r="P18" s="442">
        <f t="shared" si="2"/>
        <v>59</v>
      </c>
      <c r="Q18" s="443" t="s">
        <v>51</v>
      </c>
      <c r="S18" s="444" t="e">
        <f t="shared" si="3"/>
        <v>#VALUE!</v>
      </c>
      <c r="T18" s="444">
        <f t="shared" si="4"/>
        <v>4</v>
      </c>
      <c r="U18" s="444" t="e">
        <f t="shared" si="5"/>
        <v>#VALUE!</v>
      </c>
      <c r="V18" s="444">
        <f t="shared" si="6"/>
        <v>11</v>
      </c>
      <c r="W18" s="444">
        <f t="shared" si="7"/>
        <v>16</v>
      </c>
      <c r="X18" s="444">
        <f t="shared" si="8"/>
        <v>9</v>
      </c>
      <c r="Y18" s="441">
        <v>59</v>
      </c>
    </row>
    <row r="19" spans="1:25" ht="15.75" customHeight="1">
      <c r="A19" s="530">
        <v>1979826</v>
      </c>
      <c r="B19" s="524" t="s">
        <v>498</v>
      </c>
      <c r="C19" s="486" t="s">
        <v>227</v>
      </c>
      <c r="D19" s="498" t="s">
        <v>102</v>
      </c>
      <c r="E19" s="532" t="s">
        <v>94</v>
      </c>
      <c r="F19" s="48">
        <v>0</v>
      </c>
      <c r="G19" s="532">
        <v>7</v>
      </c>
      <c r="H19" s="48">
        <f>VLOOKUP(G19*(-1),HAIESPOF,2)</f>
        <v>17</v>
      </c>
      <c r="I19" s="468" t="s">
        <v>94</v>
      </c>
      <c r="J19" s="264">
        <v>0</v>
      </c>
      <c r="K19" s="468">
        <v>9</v>
      </c>
      <c r="L19" s="264">
        <f t="shared" si="0"/>
        <v>21</v>
      </c>
      <c r="M19" s="533">
        <v>6.95</v>
      </c>
      <c r="N19" s="267">
        <f t="shared" si="1"/>
        <v>19</v>
      </c>
      <c r="O19" s="392">
        <v>10</v>
      </c>
      <c r="P19" s="442">
        <f t="shared" si="2"/>
        <v>57</v>
      </c>
      <c r="Q19" s="443" t="s">
        <v>51</v>
      </c>
      <c r="S19" s="444" t="e">
        <f t="shared" si="3"/>
        <v>#VALUE!</v>
      </c>
      <c r="T19" s="444">
        <f t="shared" si="4"/>
        <v>10</v>
      </c>
      <c r="U19" s="444" t="e">
        <f t="shared" si="5"/>
        <v>#VALUE!</v>
      </c>
      <c r="V19" s="444">
        <f t="shared" si="6"/>
        <v>12</v>
      </c>
      <c r="W19" s="444">
        <f t="shared" si="7"/>
        <v>7</v>
      </c>
      <c r="X19" s="444">
        <f t="shared" si="8"/>
        <v>10</v>
      </c>
      <c r="Y19" s="441">
        <v>57</v>
      </c>
    </row>
    <row r="20" spans="1:25" ht="15.75" customHeight="1">
      <c r="A20" s="530">
        <v>2098563</v>
      </c>
      <c r="B20" s="524" t="s">
        <v>475</v>
      </c>
      <c r="C20" s="486" t="s">
        <v>476</v>
      </c>
      <c r="D20" s="498" t="s">
        <v>102</v>
      </c>
      <c r="E20" s="532">
        <v>5.3</v>
      </c>
      <c r="F20" s="48">
        <f>VLOOKUP(E20*(-1),VITPOF,2)</f>
        <v>19</v>
      </c>
      <c r="G20" s="532" t="s">
        <v>94</v>
      </c>
      <c r="H20" s="48">
        <v>0</v>
      </c>
      <c r="I20" s="468" t="s">
        <v>94</v>
      </c>
      <c r="J20" s="264">
        <v>0</v>
      </c>
      <c r="K20" s="468">
        <v>8.6</v>
      </c>
      <c r="L20" s="264">
        <f t="shared" si="0"/>
        <v>19</v>
      </c>
      <c r="M20" s="533">
        <v>6.6</v>
      </c>
      <c r="N20" s="267">
        <f t="shared" si="1"/>
        <v>18</v>
      </c>
      <c r="O20" s="392">
        <v>11</v>
      </c>
      <c r="P20" s="442">
        <f t="shared" si="2"/>
        <v>56</v>
      </c>
      <c r="Q20" s="443" t="s">
        <v>51</v>
      </c>
      <c r="S20" s="444">
        <f t="shared" si="3"/>
        <v>3</v>
      </c>
      <c r="T20" s="444" t="e">
        <f t="shared" si="4"/>
        <v>#VALUE!</v>
      </c>
      <c r="U20" s="444" t="e">
        <f t="shared" si="5"/>
        <v>#VALUE!</v>
      </c>
      <c r="V20" s="444">
        <f t="shared" si="6"/>
        <v>14</v>
      </c>
      <c r="W20" s="444">
        <f t="shared" si="7"/>
        <v>8</v>
      </c>
      <c r="X20" s="444">
        <f t="shared" si="8"/>
        <v>11</v>
      </c>
      <c r="Y20" s="441">
        <v>56</v>
      </c>
    </row>
    <row r="21" spans="1:25" ht="15.75" customHeight="1">
      <c r="A21" s="530">
        <v>2018000</v>
      </c>
      <c r="B21" s="528" t="s">
        <v>499</v>
      </c>
      <c r="C21" s="503" t="s">
        <v>500</v>
      </c>
      <c r="D21" s="498" t="s">
        <v>102</v>
      </c>
      <c r="E21" s="532">
        <v>5.3</v>
      </c>
      <c r="F21" s="48">
        <f>VLOOKUP(E21*(-1),VITPOF,2)</f>
        <v>19</v>
      </c>
      <c r="G21" s="532" t="s">
        <v>94</v>
      </c>
      <c r="H21" s="48">
        <v>0</v>
      </c>
      <c r="I21" s="468" t="s">
        <v>94</v>
      </c>
      <c r="J21" s="264">
        <v>0</v>
      </c>
      <c r="K21" s="468">
        <v>8.6</v>
      </c>
      <c r="L21" s="264">
        <f t="shared" si="0"/>
        <v>19</v>
      </c>
      <c r="M21" s="533">
        <v>6.5</v>
      </c>
      <c r="N21" s="267">
        <f t="shared" si="1"/>
        <v>18</v>
      </c>
      <c r="O21" s="392">
        <v>11</v>
      </c>
      <c r="P21" s="442">
        <f t="shared" si="2"/>
        <v>56</v>
      </c>
      <c r="Q21" s="443" t="s">
        <v>51</v>
      </c>
      <c r="S21" s="444">
        <f t="shared" si="3"/>
        <v>3</v>
      </c>
      <c r="T21" s="444" t="e">
        <f t="shared" si="4"/>
        <v>#VALUE!</v>
      </c>
      <c r="U21" s="444" t="e">
        <f t="shared" si="5"/>
        <v>#VALUE!</v>
      </c>
      <c r="V21" s="444">
        <f t="shared" si="6"/>
        <v>14</v>
      </c>
      <c r="W21" s="444">
        <f t="shared" si="7"/>
        <v>9</v>
      </c>
      <c r="X21" s="444">
        <f t="shared" si="8"/>
        <v>11</v>
      </c>
      <c r="Y21" s="441">
        <v>56</v>
      </c>
    </row>
    <row r="22" spans="1:25" ht="15.75" customHeight="1">
      <c r="A22" s="530">
        <v>2102554</v>
      </c>
      <c r="B22" s="524" t="s">
        <v>489</v>
      </c>
      <c r="C22" s="486" t="s">
        <v>485</v>
      </c>
      <c r="D22" s="498" t="s">
        <v>102</v>
      </c>
      <c r="E22" s="532">
        <v>5.7</v>
      </c>
      <c r="F22" s="48">
        <f>VLOOKUP(E22*(-1),VITPOF,2)</f>
        <v>13</v>
      </c>
      <c r="G22" s="532" t="s">
        <v>94</v>
      </c>
      <c r="H22" s="48">
        <v>0</v>
      </c>
      <c r="I22" s="468" t="s">
        <v>94</v>
      </c>
      <c r="J22" s="264">
        <v>0</v>
      </c>
      <c r="K22" s="468">
        <v>8.5</v>
      </c>
      <c r="L22" s="264">
        <f t="shared" si="0"/>
        <v>19</v>
      </c>
      <c r="M22" s="533">
        <v>7.5</v>
      </c>
      <c r="N22" s="267">
        <f t="shared" si="1"/>
        <v>22</v>
      </c>
      <c r="O22" s="392">
        <v>13</v>
      </c>
      <c r="P22" s="442">
        <f t="shared" si="2"/>
        <v>54</v>
      </c>
      <c r="Q22" s="443" t="s">
        <v>51</v>
      </c>
      <c r="S22" s="444">
        <f t="shared" si="3"/>
        <v>10</v>
      </c>
      <c r="T22" s="444" t="e">
        <f t="shared" si="4"/>
        <v>#VALUE!</v>
      </c>
      <c r="U22" s="444" t="e">
        <f t="shared" si="5"/>
        <v>#VALUE!</v>
      </c>
      <c r="V22" s="444">
        <f t="shared" si="6"/>
        <v>17</v>
      </c>
      <c r="W22" s="444">
        <f t="shared" si="7"/>
        <v>4</v>
      </c>
      <c r="X22" s="444">
        <f t="shared" si="8"/>
        <v>13</v>
      </c>
      <c r="Y22" s="441">
        <v>54</v>
      </c>
    </row>
    <row r="23" spans="1:25" ht="15.75" customHeight="1">
      <c r="A23" s="530">
        <v>2124844</v>
      </c>
      <c r="B23" s="524" t="s">
        <v>461</v>
      </c>
      <c r="C23" s="486" t="s">
        <v>474</v>
      </c>
      <c r="D23" s="498" t="s">
        <v>102</v>
      </c>
      <c r="E23" s="532" t="s">
        <v>94</v>
      </c>
      <c r="F23" s="48">
        <v>0</v>
      </c>
      <c r="G23" s="532">
        <v>6.6</v>
      </c>
      <c r="H23" s="48">
        <f>VLOOKUP(G23*(-1),HAIESPOF,2)</f>
        <v>20</v>
      </c>
      <c r="I23" s="468" t="s">
        <v>94</v>
      </c>
      <c r="J23" s="264">
        <v>0</v>
      </c>
      <c r="K23" s="468">
        <v>8.3</v>
      </c>
      <c r="L23" s="264">
        <f t="shared" si="0"/>
        <v>18</v>
      </c>
      <c r="M23" s="533">
        <v>5.75</v>
      </c>
      <c r="N23" s="267">
        <f t="shared" si="1"/>
        <v>15</v>
      </c>
      <c r="O23" s="392">
        <v>14</v>
      </c>
      <c r="P23" s="442">
        <f t="shared" si="2"/>
        <v>53</v>
      </c>
      <c r="Q23" s="443" t="s">
        <v>51</v>
      </c>
      <c r="S23" s="444" t="e">
        <f t="shared" si="3"/>
        <v>#VALUE!</v>
      </c>
      <c r="T23" s="444">
        <f t="shared" si="4"/>
        <v>6</v>
      </c>
      <c r="U23" s="444" t="e">
        <f t="shared" si="5"/>
        <v>#VALUE!</v>
      </c>
      <c r="V23" s="444">
        <f t="shared" si="6"/>
        <v>22</v>
      </c>
      <c r="W23" s="444">
        <f t="shared" si="7"/>
        <v>18</v>
      </c>
      <c r="X23" s="444">
        <f t="shared" si="8"/>
        <v>14</v>
      </c>
      <c r="Y23" s="441">
        <v>53</v>
      </c>
    </row>
    <row r="24" spans="1:25" ht="15.75" customHeight="1">
      <c r="A24" s="530">
        <v>2131262</v>
      </c>
      <c r="B24" s="524" t="s">
        <v>455</v>
      </c>
      <c r="C24" s="486" t="s">
        <v>456</v>
      </c>
      <c r="D24" s="498" t="s">
        <v>277</v>
      </c>
      <c r="E24" s="532">
        <v>5.3</v>
      </c>
      <c r="F24" s="48">
        <f>VLOOKUP(E24*(-1),VITPOF,2)</f>
        <v>19</v>
      </c>
      <c r="G24" s="532" t="s">
        <v>94</v>
      </c>
      <c r="H24" s="48">
        <v>0</v>
      </c>
      <c r="I24" s="468" t="s">
        <v>94</v>
      </c>
      <c r="J24" s="264">
        <v>0</v>
      </c>
      <c r="K24" s="468">
        <v>9.2</v>
      </c>
      <c r="L24" s="264">
        <f t="shared" si="0"/>
        <v>22</v>
      </c>
      <c r="M24" s="533">
        <v>5</v>
      </c>
      <c r="N24" s="267">
        <f t="shared" si="1"/>
        <v>12</v>
      </c>
      <c r="O24" s="392">
        <v>14</v>
      </c>
      <c r="P24" s="442">
        <f t="shared" si="2"/>
        <v>53</v>
      </c>
      <c r="Q24" s="443" t="s">
        <v>51</v>
      </c>
      <c r="S24" s="444">
        <f t="shared" si="3"/>
        <v>3</v>
      </c>
      <c r="T24" s="444" t="e">
        <f t="shared" si="4"/>
        <v>#VALUE!</v>
      </c>
      <c r="U24" s="444" t="e">
        <f t="shared" si="5"/>
        <v>#VALUE!</v>
      </c>
      <c r="V24" s="444">
        <f t="shared" si="6"/>
        <v>10</v>
      </c>
      <c r="W24" s="444">
        <f t="shared" si="7"/>
        <v>26</v>
      </c>
      <c r="X24" s="444">
        <f t="shared" si="8"/>
        <v>14</v>
      </c>
      <c r="Y24" s="441">
        <v>53</v>
      </c>
    </row>
    <row r="25" spans="1:25" ht="15.75" customHeight="1">
      <c r="A25" s="530">
        <v>1848033</v>
      </c>
      <c r="B25" s="524" t="s">
        <v>453</v>
      </c>
      <c r="C25" s="486" t="s">
        <v>454</v>
      </c>
      <c r="D25" s="498" t="s">
        <v>277</v>
      </c>
      <c r="E25" s="532">
        <v>6</v>
      </c>
      <c r="F25" s="48">
        <f>VLOOKUP(E25*(-1),VITPOF,2)</f>
        <v>9</v>
      </c>
      <c r="G25" s="532" t="s">
        <v>94</v>
      </c>
      <c r="H25" s="48">
        <v>0</v>
      </c>
      <c r="I25" s="468" t="s">
        <v>94</v>
      </c>
      <c r="J25" s="264">
        <v>0</v>
      </c>
      <c r="K25" s="468">
        <v>9.3</v>
      </c>
      <c r="L25" s="264">
        <f t="shared" si="0"/>
        <v>23</v>
      </c>
      <c r="M25" s="533">
        <v>7</v>
      </c>
      <c r="N25" s="267">
        <f t="shared" si="1"/>
        <v>20</v>
      </c>
      <c r="O25" s="392">
        <v>16</v>
      </c>
      <c r="P25" s="442">
        <f t="shared" si="2"/>
        <v>52</v>
      </c>
      <c r="Q25" s="443" t="s">
        <v>51</v>
      </c>
      <c r="S25" s="444">
        <f t="shared" si="3"/>
        <v>14</v>
      </c>
      <c r="T25" s="444" t="e">
        <f t="shared" si="4"/>
        <v>#VALUE!</v>
      </c>
      <c r="U25" s="444" t="e">
        <f t="shared" si="5"/>
        <v>#VALUE!</v>
      </c>
      <c r="V25" s="444">
        <f t="shared" si="6"/>
        <v>8</v>
      </c>
      <c r="W25" s="444">
        <f t="shared" si="7"/>
        <v>6</v>
      </c>
      <c r="X25" s="444">
        <f t="shared" si="8"/>
        <v>16</v>
      </c>
      <c r="Y25" s="441">
        <v>52</v>
      </c>
    </row>
    <row r="26" spans="1:25" ht="15.75" customHeight="1">
      <c r="A26" s="530">
        <v>1741955</v>
      </c>
      <c r="B26" s="524" t="s">
        <v>477</v>
      </c>
      <c r="C26" s="486" t="s">
        <v>478</v>
      </c>
      <c r="D26" s="498" t="s">
        <v>102</v>
      </c>
      <c r="E26" s="532" t="s">
        <v>94</v>
      </c>
      <c r="F26" s="48">
        <v>0</v>
      </c>
      <c r="G26" s="532">
        <v>6.5</v>
      </c>
      <c r="H26" s="48">
        <f>VLOOKUP(G26*(-1),HAIESPOF,2)</f>
        <v>21</v>
      </c>
      <c r="I26" s="468">
        <v>1.03</v>
      </c>
      <c r="J26" s="264">
        <f>VLOOKUP(I26,HAUTPOF,2)</f>
        <v>14</v>
      </c>
      <c r="K26" s="468" t="s">
        <v>94</v>
      </c>
      <c r="L26" s="264">
        <v>0</v>
      </c>
      <c r="M26" s="533">
        <v>6.15</v>
      </c>
      <c r="N26" s="267">
        <f t="shared" si="1"/>
        <v>16</v>
      </c>
      <c r="O26" s="392">
        <v>17</v>
      </c>
      <c r="P26" s="442">
        <f t="shared" si="2"/>
        <v>51</v>
      </c>
      <c r="Q26" s="443" t="s">
        <v>51</v>
      </c>
      <c r="S26" s="444" t="e">
        <f t="shared" si="3"/>
        <v>#VALUE!</v>
      </c>
      <c r="T26" s="444">
        <f t="shared" si="4"/>
        <v>4</v>
      </c>
      <c r="U26" s="444">
        <f t="shared" si="5"/>
        <v>1</v>
      </c>
      <c r="V26" s="444" t="e">
        <f t="shared" si="6"/>
        <v>#VALUE!</v>
      </c>
      <c r="W26" s="444">
        <f t="shared" si="7"/>
        <v>14</v>
      </c>
      <c r="X26" s="444">
        <f t="shared" si="8"/>
        <v>17</v>
      </c>
      <c r="Y26" s="441">
        <v>51</v>
      </c>
    </row>
    <row r="27" spans="1:25" ht="15.75" customHeight="1">
      <c r="A27" s="530">
        <v>1982747</v>
      </c>
      <c r="B27" s="524" t="s">
        <v>461</v>
      </c>
      <c r="C27" s="486" t="s">
        <v>462</v>
      </c>
      <c r="D27" s="498" t="s">
        <v>317</v>
      </c>
      <c r="E27" s="532">
        <v>5.6</v>
      </c>
      <c r="F27" s="48">
        <f>VLOOKUP(E27*(-1),VITPOF,2)</f>
        <v>14</v>
      </c>
      <c r="G27" s="532" t="s">
        <v>94</v>
      </c>
      <c r="H27" s="48">
        <v>0</v>
      </c>
      <c r="I27" s="468" t="s">
        <v>94</v>
      </c>
      <c r="J27" s="264">
        <v>0</v>
      </c>
      <c r="K27" s="468">
        <v>9.5</v>
      </c>
      <c r="L27" s="264">
        <f aca="true" t="shared" si="9" ref="L27:L43">VLOOKUP(K27,PENTPOF,2)</f>
        <v>24</v>
      </c>
      <c r="M27" s="533">
        <v>5.3</v>
      </c>
      <c r="N27" s="267">
        <f t="shared" si="1"/>
        <v>13</v>
      </c>
      <c r="O27" s="392">
        <v>17</v>
      </c>
      <c r="P27" s="442">
        <f t="shared" si="2"/>
        <v>51</v>
      </c>
      <c r="Q27" s="443" t="s">
        <v>51</v>
      </c>
      <c r="S27" s="444">
        <f t="shared" si="3"/>
        <v>9</v>
      </c>
      <c r="T27" s="444" t="e">
        <f t="shared" si="4"/>
        <v>#VALUE!</v>
      </c>
      <c r="U27" s="444" t="e">
        <f t="shared" si="5"/>
        <v>#VALUE!</v>
      </c>
      <c r="V27" s="444">
        <f t="shared" si="6"/>
        <v>7</v>
      </c>
      <c r="W27" s="444">
        <f t="shared" si="7"/>
        <v>24</v>
      </c>
      <c r="X27" s="444">
        <f t="shared" si="8"/>
        <v>17</v>
      </c>
      <c r="Y27" s="441">
        <v>51</v>
      </c>
    </row>
    <row r="28" spans="1:25" ht="15.75" customHeight="1">
      <c r="A28" s="530">
        <v>1787696</v>
      </c>
      <c r="B28" s="524" t="s">
        <v>493</v>
      </c>
      <c r="C28" s="486" t="s">
        <v>131</v>
      </c>
      <c r="D28" s="498" t="s">
        <v>102</v>
      </c>
      <c r="E28" s="532">
        <v>5.4</v>
      </c>
      <c r="F28" s="48">
        <f>VLOOKUP(E28*(-1),VITPOF,2)</f>
        <v>17</v>
      </c>
      <c r="G28" s="532" t="s">
        <v>94</v>
      </c>
      <c r="H28" s="48">
        <v>0</v>
      </c>
      <c r="I28" s="468" t="s">
        <v>94</v>
      </c>
      <c r="J28" s="264">
        <v>0</v>
      </c>
      <c r="K28" s="468">
        <v>8.6</v>
      </c>
      <c r="L28" s="264">
        <f t="shared" si="9"/>
        <v>19</v>
      </c>
      <c r="M28" s="533">
        <v>5.4</v>
      </c>
      <c r="N28" s="267">
        <f t="shared" si="1"/>
        <v>13</v>
      </c>
      <c r="O28" s="392">
        <v>19</v>
      </c>
      <c r="P28" s="442">
        <f t="shared" si="2"/>
        <v>49</v>
      </c>
      <c r="Q28" s="443" t="s">
        <v>51</v>
      </c>
      <c r="S28" s="444">
        <f t="shared" si="3"/>
        <v>6</v>
      </c>
      <c r="T28" s="444" t="e">
        <f t="shared" si="4"/>
        <v>#VALUE!</v>
      </c>
      <c r="U28" s="444" t="e">
        <f t="shared" si="5"/>
        <v>#VALUE!</v>
      </c>
      <c r="V28" s="444">
        <f t="shared" si="6"/>
        <v>14</v>
      </c>
      <c r="W28" s="444">
        <f t="shared" si="7"/>
        <v>21</v>
      </c>
      <c r="X28" s="444">
        <f t="shared" si="8"/>
        <v>19</v>
      </c>
      <c r="Y28" s="441">
        <v>49</v>
      </c>
    </row>
    <row r="29" spans="1:25" ht="15.75" customHeight="1">
      <c r="A29" s="530">
        <v>2015851</v>
      </c>
      <c r="B29" s="524" t="s">
        <v>496</v>
      </c>
      <c r="C29" s="486" t="s">
        <v>497</v>
      </c>
      <c r="D29" s="498" t="s">
        <v>102</v>
      </c>
      <c r="E29" s="532">
        <v>5.4</v>
      </c>
      <c r="F29" s="48">
        <f>VLOOKUP(E29*(-1),VITPOF,2)</f>
        <v>17</v>
      </c>
      <c r="G29" s="532" t="s">
        <v>94</v>
      </c>
      <c r="H29" s="48">
        <v>0</v>
      </c>
      <c r="I29" s="468" t="s">
        <v>94</v>
      </c>
      <c r="J29" s="264">
        <v>0</v>
      </c>
      <c r="K29" s="468">
        <v>8.5</v>
      </c>
      <c r="L29" s="264">
        <f t="shared" si="9"/>
        <v>19</v>
      </c>
      <c r="M29" s="533">
        <v>5.3</v>
      </c>
      <c r="N29" s="267">
        <f t="shared" si="1"/>
        <v>13</v>
      </c>
      <c r="O29" s="392">
        <v>19</v>
      </c>
      <c r="P29" s="442">
        <f t="shared" si="2"/>
        <v>49</v>
      </c>
      <c r="Q29" s="443" t="s">
        <v>51</v>
      </c>
      <c r="S29" s="444">
        <f t="shared" si="3"/>
        <v>6</v>
      </c>
      <c r="T29" s="444" t="e">
        <f t="shared" si="4"/>
        <v>#VALUE!</v>
      </c>
      <c r="U29" s="444" t="e">
        <f t="shared" si="5"/>
        <v>#VALUE!</v>
      </c>
      <c r="V29" s="444">
        <f t="shared" si="6"/>
        <v>17</v>
      </c>
      <c r="W29" s="444">
        <f t="shared" si="7"/>
        <v>24</v>
      </c>
      <c r="X29" s="444">
        <f t="shared" si="8"/>
        <v>19</v>
      </c>
      <c r="Y29" s="441">
        <v>49</v>
      </c>
    </row>
    <row r="30" spans="1:25" ht="15.75" customHeight="1">
      <c r="A30" s="530">
        <v>1774917</v>
      </c>
      <c r="B30" s="524" t="s">
        <v>492</v>
      </c>
      <c r="C30" s="486" t="s">
        <v>226</v>
      </c>
      <c r="D30" s="498" t="s">
        <v>102</v>
      </c>
      <c r="E30" s="532">
        <v>5.7</v>
      </c>
      <c r="F30" s="48">
        <f>VLOOKUP(E30*(-1),VITPOF,2)</f>
        <v>13</v>
      </c>
      <c r="G30" s="532" t="s">
        <v>94</v>
      </c>
      <c r="H30" s="48">
        <v>0</v>
      </c>
      <c r="I30" s="468" t="s">
        <v>94</v>
      </c>
      <c r="J30" s="264">
        <v>0</v>
      </c>
      <c r="K30" s="468">
        <v>8.4</v>
      </c>
      <c r="L30" s="264">
        <f t="shared" si="9"/>
        <v>18</v>
      </c>
      <c r="M30" s="533">
        <v>5.9</v>
      </c>
      <c r="N30" s="267">
        <f t="shared" si="1"/>
        <v>15</v>
      </c>
      <c r="O30" s="392">
        <v>21</v>
      </c>
      <c r="P30" s="442">
        <f t="shared" si="2"/>
        <v>46</v>
      </c>
      <c r="Q30" s="443" t="s">
        <v>51</v>
      </c>
      <c r="S30" s="444">
        <f t="shared" si="3"/>
        <v>10</v>
      </c>
      <c r="T30" s="444" t="e">
        <f t="shared" si="4"/>
        <v>#VALUE!</v>
      </c>
      <c r="U30" s="444" t="e">
        <f t="shared" si="5"/>
        <v>#VALUE!</v>
      </c>
      <c r="V30" s="444">
        <f t="shared" si="6"/>
        <v>20</v>
      </c>
      <c r="W30" s="444">
        <f t="shared" si="7"/>
        <v>17</v>
      </c>
      <c r="X30" s="444">
        <f t="shared" si="8"/>
        <v>21</v>
      </c>
      <c r="Y30" s="441">
        <v>46</v>
      </c>
    </row>
    <row r="31" spans="1:25" ht="15.75" customHeight="1">
      <c r="A31" s="530">
        <v>2076658</v>
      </c>
      <c r="B31" s="524" t="s">
        <v>473</v>
      </c>
      <c r="C31" s="486" t="s">
        <v>155</v>
      </c>
      <c r="D31" s="498" t="s">
        <v>102</v>
      </c>
      <c r="E31" s="532">
        <v>5.5</v>
      </c>
      <c r="F31" s="48">
        <f>VLOOKUP(E31*(-1),VITPOF,2)</f>
        <v>16</v>
      </c>
      <c r="G31" s="532" t="s">
        <v>94</v>
      </c>
      <c r="H31" s="48">
        <v>0</v>
      </c>
      <c r="I31" s="468" t="s">
        <v>94</v>
      </c>
      <c r="J31" s="264">
        <v>0</v>
      </c>
      <c r="K31" s="468">
        <v>8.5</v>
      </c>
      <c r="L31" s="264">
        <f t="shared" si="9"/>
        <v>19</v>
      </c>
      <c r="M31" s="533">
        <v>4.95</v>
      </c>
      <c r="N31" s="267">
        <f t="shared" si="1"/>
        <v>11</v>
      </c>
      <c r="O31" s="392">
        <v>21</v>
      </c>
      <c r="P31" s="442">
        <f t="shared" si="2"/>
        <v>46</v>
      </c>
      <c r="Q31" s="443" t="s">
        <v>51</v>
      </c>
      <c r="S31" s="444">
        <f t="shared" si="3"/>
        <v>8</v>
      </c>
      <c r="T31" s="444" t="e">
        <f t="shared" si="4"/>
        <v>#VALUE!</v>
      </c>
      <c r="U31" s="444" t="e">
        <f t="shared" si="5"/>
        <v>#VALUE!</v>
      </c>
      <c r="V31" s="444">
        <f t="shared" si="6"/>
        <v>17</v>
      </c>
      <c r="W31" s="444">
        <f t="shared" si="7"/>
        <v>27</v>
      </c>
      <c r="X31" s="444">
        <f t="shared" si="8"/>
        <v>21</v>
      </c>
      <c r="Y31" s="441">
        <v>46</v>
      </c>
    </row>
    <row r="32" spans="1:25" ht="15.75" customHeight="1">
      <c r="A32" s="530">
        <v>2093157</v>
      </c>
      <c r="B32" s="524" t="s">
        <v>322</v>
      </c>
      <c r="C32" s="486" t="s">
        <v>323</v>
      </c>
      <c r="D32" s="498" t="s">
        <v>317</v>
      </c>
      <c r="E32" s="532">
        <v>5.8</v>
      </c>
      <c r="F32" s="48">
        <f>VLOOKUP(E32*(-1),VITPOF,2)</f>
        <v>11</v>
      </c>
      <c r="G32" s="532" t="s">
        <v>94</v>
      </c>
      <c r="H32" s="48">
        <v>0</v>
      </c>
      <c r="I32" s="468" t="s">
        <v>94</v>
      </c>
      <c r="J32" s="264">
        <v>0</v>
      </c>
      <c r="K32" s="468">
        <v>7.9</v>
      </c>
      <c r="L32" s="264">
        <f t="shared" si="9"/>
        <v>16</v>
      </c>
      <c r="M32" s="533">
        <v>6.3</v>
      </c>
      <c r="N32" s="267">
        <f t="shared" si="1"/>
        <v>17</v>
      </c>
      <c r="O32" s="392">
        <v>23</v>
      </c>
      <c r="P32" s="442">
        <f t="shared" si="2"/>
        <v>44</v>
      </c>
      <c r="Q32" s="443" t="s">
        <v>51</v>
      </c>
      <c r="S32" s="444">
        <f t="shared" si="3"/>
        <v>12</v>
      </c>
      <c r="T32" s="444" t="e">
        <f t="shared" si="4"/>
        <v>#VALUE!</v>
      </c>
      <c r="U32" s="444" t="e">
        <f t="shared" si="5"/>
        <v>#VALUE!</v>
      </c>
      <c r="V32" s="444">
        <f t="shared" si="6"/>
        <v>26</v>
      </c>
      <c r="W32" s="444">
        <f t="shared" si="7"/>
        <v>12</v>
      </c>
      <c r="X32" s="444">
        <f t="shared" si="8"/>
        <v>23</v>
      </c>
      <c r="Y32" s="441">
        <v>44</v>
      </c>
    </row>
    <row r="33" spans="1:25" ht="15.75" customHeight="1">
      <c r="A33" s="530">
        <v>2102551</v>
      </c>
      <c r="B33" s="524" t="s">
        <v>191</v>
      </c>
      <c r="C33" s="486" t="s">
        <v>486</v>
      </c>
      <c r="D33" s="498" t="s">
        <v>102</v>
      </c>
      <c r="E33" s="532">
        <v>6</v>
      </c>
      <c r="F33" s="48">
        <f>VLOOKUP(E33*(-1),VITPOF,2)</f>
        <v>9</v>
      </c>
      <c r="G33" s="532" t="s">
        <v>94</v>
      </c>
      <c r="H33" s="48">
        <v>0</v>
      </c>
      <c r="I33" s="468" t="s">
        <v>94</v>
      </c>
      <c r="J33" s="264">
        <v>0</v>
      </c>
      <c r="K33" s="468">
        <v>8.1</v>
      </c>
      <c r="L33" s="264">
        <f t="shared" si="9"/>
        <v>17</v>
      </c>
      <c r="M33" s="533">
        <v>6.1</v>
      </c>
      <c r="N33" s="267">
        <f t="shared" si="1"/>
        <v>16</v>
      </c>
      <c r="O33" s="392">
        <v>24</v>
      </c>
      <c r="P33" s="442">
        <f t="shared" si="2"/>
        <v>42</v>
      </c>
      <c r="Q33" s="443" t="s">
        <v>51</v>
      </c>
      <c r="S33" s="444">
        <f t="shared" si="3"/>
        <v>14</v>
      </c>
      <c r="T33" s="444" t="e">
        <f t="shared" si="4"/>
        <v>#VALUE!</v>
      </c>
      <c r="U33" s="444" t="e">
        <f t="shared" si="5"/>
        <v>#VALUE!</v>
      </c>
      <c r="V33" s="444">
        <f t="shared" si="6"/>
        <v>24</v>
      </c>
      <c r="W33" s="444">
        <f t="shared" si="7"/>
        <v>15</v>
      </c>
      <c r="X33" s="444">
        <f t="shared" si="8"/>
        <v>24</v>
      </c>
      <c r="Y33" s="441">
        <v>42</v>
      </c>
    </row>
    <row r="34" spans="1:25" ht="15.75" customHeight="1">
      <c r="A34" s="530">
        <v>2000552</v>
      </c>
      <c r="B34" s="524" t="s">
        <v>464</v>
      </c>
      <c r="C34" s="486" t="s">
        <v>465</v>
      </c>
      <c r="D34" s="498" t="s">
        <v>317</v>
      </c>
      <c r="E34" s="532" t="s">
        <v>94</v>
      </c>
      <c r="F34" s="48">
        <v>0</v>
      </c>
      <c r="G34" s="532">
        <v>7.6</v>
      </c>
      <c r="H34" s="48">
        <f>VLOOKUP(G34*(-1),HAIESPOF,2)</f>
        <v>12</v>
      </c>
      <c r="I34" s="468" t="s">
        <v>94</v>
      </c>
      <c r="J34" s="264">
        <v>0</v>
      </c>
      <c r="K34" s="468">
        <v>8.1</v>
      </c>
      <c r="L34" s="264">
        <f t="shared" si="9"/>
        <v>17</v>
      </c>
      <c r="M34" s="533">
        <v>4.5</v>
      </c>
      <c r="N34" s="267">
        <f t="shared" si="1"/>
        <v>10</v>
      </c>
      <c r="O34" s="392">
        <v>25</v>
      </c>
      <c r="P34" s="442">
        <f t="shared" si="2"/>
        <v>39</v>
      </c>
      <c r="Q34" s="443" t="s">
        <v>51</v>
      </c>
      <c r="S34" s="444" t="e">
        <f t="shared" si="3"/>
        <v>#VALUE!</v>
      </c>
      <c r="T34" s="444">
        <f t="shared" si="4"/>
        <v>11</v>
      </c>
      <c r="U34" s="444" t="e">
        <f t="shared" si="5"/>
        <v>#VALUE!</v>
      </c>
      <c r="V34" s="444">
        <f t="shared" si="6"/>
        <v>24</v>
      </c>
      <c r="W34" s="444">
        <f t="shared" si="7"/>
        <v>31</v>
      </c>
      <c r="X34" s="444">
        <f t="shared" si="8"/>
        <v>25</v>
      </c>
      <c r="Y34" s="441">
        <v>39</v>
      </c>
    </row>
    <row r="35" spans="1:25" ht="15.75" customHeight="1">
      <c r="A35" s="530">
        <v>2098522</v>
      </c>
      <c r="B35" s="524" t="s">
        <v>494</v>
      </c>
      <c r="C35" s="486" t="s">
        <v>495</v>
      </c>
      <c r="D35" s="498" t="s">
        <v>102</v>
      </c>
      <c r="E35" s="532">
        <v>5.8</v>
      </c>
      <c r="F35" s="48">
        <f>VLOOKUP(E35*(-1),VITPOF,2)</f>
        <v>11</v>
      </c>
      <c r="G35" s="532" t="s">
        <v>94</v>
      </c>
      <c r="H35" s="48">
        <v>0</v>
      </c>
      <c r="I35" s="468" t="s">
        <v>94</v>
      </c>
      <c r="J35" s="264">
        <v>0</v>
      </c>
      <c r="K35" s="468">
        <v>7.9</v>
      </c>
      <c r="L35" s="264">
        <f t="shared" si="9"/>
        <v>16</v>
      </c>
      <c r="M35" s="533">
        <v>4.9</v>
      </c>
      <c r="N35" s="267">
        <f t="shared" si="1"/>
        <v>11</v>
      </c>
      <c r="O35" s="392">
        <v>26</v>
      </c>
      <c r="P35" s="442">
        <f t="shared" si="2"/>
        <v>38</v>
      </c>
      <c r="Q35" s="443" t="s">
        <v>51</v>
      </c>
      <c r="S35" s="444">
        <f t="shared" si="3"/>
        <v>12</v>
      </c>
      <c r="T35" s="444" t="e">
        <f t="shared" si="4"/>
        <v>#VALUE!</v>
      </c>
      <c r="U35" s="444" t="e">
        <f t="shared" si="5"/>
        <v>#VALUE!</v>
      </c>
      <c r="V35" s="444">
        <f t="shared" si="6"/>
        <v>26</v>
      </c>
      <c r="W35" s="444">
        <f t="shared" si="7"/>
        <v>29</v>
      </c>
      <c r="X35" s="444">
        <f t="shared" si="8"/>
        <v>26</v>
      </c>
      <c r="Y35" s="441">
        <v>38</v>
      </c>
    </row>
    <row r="36" spans="1:25" ht="15.75" customHeight="1">
      <c r="A36" s="530">
        <v>1999916</v>
      </c>
      <c r="B36" s="524" t="s">
        <v>469</v>
      </c>
      <c r="C36" s="486" t="s">
        <v>470</v>
      </c>
      <c r="D36" s="498" t="s">
        <v>409</v>
      </c>
      <c r="E36" s="532">
        <v>6</v>
      </c>
      <c r="F36" s="48">
        <f>VLOOKUP(E36*(-1),VITPOF,2)</f>
        <v>9</v>
      </c>
      <c r="G36" s="532" t="s">
        <v>94</v>
      </c>
      <c r="H36" s="48">
        <v>0</v>
      </c>
      <c r="I36" s="468" t="s">
        <v>94</v>
      </c>
      <c r="J36" s="264">
        <v>0</v>
      </c>
      <c r="K36" s="468">
        <v>7.75</v>
      </c>
      <c r="L36" s="264">
        <f t="shared" si="9"/>
        <v>15</v>
      </c>
      <c r="M36" s="533">
        <v>5.4</v>
      </c>
      <c r="N36" s="267">
        <f t="shared" si="1"/>
        <v>13</v>
      </c>
      <c r="O36" s="392">
        <v>27</v>
      </c>
      <c r="P36" s="442">
        <f t="shared" si="2"/>
        <v>37</v>
      </c>
      <c r="Q36" s="443" t="s">
        <v>51</v>
      </c>
      <c r="S36" s="444">
        <f t="shared" si="3"/>
        <v>14</v>
      </c>
      <c r="T36" s="444" t="e">
        <f t="shared" si="4"/>
        <v>#VALUE!</v>
      </c>
      <c r="U36" s="444" t="e">
        <f t="shared" si="5"/>
        <v>#VALUE!</v>
      </c>
      <c r="V36" s="444">
        <f t="shared" si="6"/>
        <v>28</v>
      </c>
      <c r="W36" s="444">
        <f t="shared" si="7"/>
        <v>21</v>
      </c>
      <c r="X36" s="444">
        <f t="shared" si="8"/>
        <v>27</v>
      </c>
      <c r="Y36" s="441">
        <v>37</v>
      </c>
    </row>
    <row r="37" spans="1:25" ht="15.75" customHeight="1">
      <c r="A37" s="530">
        <v>2100947</v>
      </c>
      <c r="B37" s="524" t="s">
        <v>466</v>
      </c>
      <c r="C37" s="486" t="s">
        <v>467</v>
      </c>
      <c r="D37" s="498" t="s">
        <v>409</v>
      </c>
      <c r="E37" s="532" t="s">
        <v>94</v>
      </c>
      <c r="F37" s="48">
        <v>0</v>
      </c>
      <c r="G37" s="532">
        <v>7.8</v>
      </c>
      <c r="H37" s="48">
        <f>VLOOKUP(G37*(-1),HAIESPOF,2)</f>
        <v>11</v>
      </c>
      <c r="I37" s="468" t="s">
        <v>94</v>
      </c>
      <c r="J37" s="264">
        <v>0</v>
      </c>
      <c r="K37" s="468">
        <v>7.65</v>
      </c>
      <c r="L37" s="264">
        <f t="shared" si="9"/>
        <v>14</v>
      </c>
      <c r="M37" s="533">
        <v>4.2</v>
      </c>
      <c r="N37" s="267">
        <f t="shared" si="1"/>
        <v>8</v>
      </c>
      <c r="O37" s="392">
        <v>28</v>
      </c>
      <c r="P37" s="442">
        <f t="shared" si="2"/>
        <v>33</v>
      </c>
      <c r="Q37" s="443" t="s">
        <v>51</v>
      </c>
      <c r="S37" s="444" t="e">
        <f t="shared" si="3"/>
        <v>#VALUE!</v>
      </c>
      <c r="T37" s="444">
        <f t="shared" si="4"/>
        <v>12</v>
      </c>
      <c r="U37" s="444" t="e">
        <f t="shared" si="5"/>
        <v>#VALUE!</v>
      </c>
      <c r="V37" s="444">
        <f t="shared" si="6"/>
        <v>29</v>
      </c>
      <c r="W37" s="444">
        <f t="shared" si="7"/>
        <v>33</v>
      </c>
      <c r="X37" s="444">
        <f t="shared" si="8"/>
        <v>28</v>
      </c>
      <c r="Y37" s="441">
        <v>33</v>
      </c>
    </row>
    <row r="38" spans="1:25" ht="15.75" customHeight="1">
      <c r="A38" s="530">
        <v>2101078</v>
      </c>
      <c r="B38" s="524" t="s">
        <v>472</v>
      </c>
      <c r="C38" s="486" t="s">
        <v>227</v>
      </c>
      <c r="D38" s="498" t="s">
        <v>409</v>
      </c>
      <c r="E38" s="532" t="s">
        <v>94</v>
      </c>
      <c r="F38" s="48">
        <v>0</v>
      </c>
      <c r="G38" s="532">
        <v>10.2</v>
      </c>
      <c r="H38" s="48">
        <v>1</v>
      </c>
      <c r="I38" s="468" t="s">
        <v>94</v>
      </c>
      <c r="J38" s="264">
        <v>0</v>
      </c>
      <c r="K38" s="468">
        <v>8.4</v>
      </c>
      <c r="L38" s="264">
        <f t="shared" si="9"/>
        <v>18</v>
      </c>
      <c r="M38" s="533">
        <v>5.4</v>
      </c>
      <c r="N38" s="267">
        <f t="shared" si="1"/>
        <v>13</v>
      </c>
      <c r="O38" s="392">
        <v>29</v>
      </c>
      <c r="P38" s="442">
        <f t="shared" si="2"/>
        <v>32</v>
      </c>
      <c r="Q38" s="443" t="s">
        <v>51</v>
      </c>
      <c r="S38" s="444" t="e">
        <f t="shared" si="3"/>
        <v>#VALUE!</v>
      </c>
      <c r="T38" s="444">
        <f t="shared" si="4"/>
        <v>14</v>
      </c>
      <c r="U38" s="444" t="e">
        <f t="shared" si="5"/>
        <v>#VALUE!</v>
      </c>
      <c r="V38" s="444">
        <f t="shared" si="6"/>
        <v>20</v>
      </c>
      <c r="W38" s="444">
        <f t="shared" si="7"/>
        <v>21</v>
      </c>
      <c r="X38" s="444">
        <f t="shared" si="8"/>
        <v>29</v>
      </c>
      <c r="Y38" s="441">
        <v>32</v>
      </c>
    </row>
    <row r="39" spans="1:25" ht="15.75" customHeight="1">
      <c r="A39" s="530">
        <v>2108481</v>
      </c>
      <c r="B39" s="524" t="s">
        <v>484</v>
      </c>
      <c r="C39" s="486" t="s">
        <v>485</v>
      </c>
      <c r="D39" s="498" t="s">
        <v>102</v>
      </c>
      <c r="E39" s="532" t="s">
        <v>94</v>
      </c>
      <c r="F39" s="48">
        <v>0</v>
      </c>
      <c r="G39" s="532">
        <v>10</v>
      </c>
      <c r="H39" s="48">
        <v>0</v>
      </c>
      <c r="I39" s="468" t="s">
        <v>94</v>
      </c>
      <c r="J39" s="264">
        <v>0</v>
      </c>
      <c r="K39" s="468">
        <v>8.2</v>
      </c>
      <c r="L39" s="264">
        <f t="shared" si="9"/>
        <v>17</v>
      </c>
      <c r="M39" s="533">
        <v>5.7</v>
      </c>
      <c r="N39" s="267">
        <f t="shared" si="1"/>
        <v>14</v>
      </c>
      <c r="O39" s="392">
        <v>30</v>
      </c>
      <c r="P39" s="442">
        <f t="shared" si="2"/>
        <v>31</v>
      </c>
      <c r="Q39" s="443" t="s">
        <v>51</v>
      </c>
      <c r="S39" s="444" t="e">
        <f t="shared" si="3"/>
        <v>#VALUE!</v>
      </c>
      <c r="T39" s="444">
        <f t="shared" si="4"/>
        <v>13</v>
      </c>
      <c r="U39" s="444" t="e">
        <f t="shared" si="5"/>
        <v>#VALUE!</v>
      </c>
      <c r="V39" s="444">
        <f t="shared" si="6"/>
        <v>23</v>
      </c>
      <c r="W39" s="444">
        <f t="shared" si="7"/>
        <v>19</v>
      </c>
      <c r="X39" s="444">
        <f t="shared" si="8"/>
        <v>30</v>
      </c>
      <c r="Y39" s="441">
        <v>31</v>
      </c>
    </row>
    <row r="40" spans="1:25" ht="15.75" customHeight="1">
      <c r="A40" s="530">
        <v>2031901</v>
      </c>
      <c r="B40" s="524" t="s">
        <v>411</v>
      </c>
      <c r="C40" s="486" t="s">
        <v>468</v>
      </c>
      <c r="D40" s="498" t="s">
        <v>409</v>
      </c>
      <c r="E40" s="532">
        <v>6.4</v>
      </c>
      <c r="F40" s="48">
        <f>VLOOKUP(E40*(-1),VITPOF,2)</f>
        <v>6</v>
      </c>
      <c r="G40" s="532" t="s">
        <v>94</v>
      </c>
      <c r="H40" s="48">
        <v>0</v>
      </c>
      <c r="I40" s="468" t="s">
        <v>94</v>
      </c>
      <c r="J40" s="264">
        <v>0</v>
      </c>
      <c r="K40" s="468">
        <v>7.65</v>
      </c>
      <c r="L40" s="264">
        <f t="shared" si="9"/>
        <v>14</v>
      </c>
      <c r="M40" s="533">
        <v>4.75</v>
      </c>
      <c r="N40" s="267">
        <f t="shared" si="1"/>
        <v>11</v>
      </c>
      <c r="O40" s="392">
        <v>30</v>
      </c>
      <c r="P40" s="442">
        <f t="shared" si="2"/>
        <v>31</v>
      </c>
      <c r="Q40" s="443" t="s">
        <v>51</v>
      </c>
      <c r="S40" s="444">
        <f t="shared" si="3"/>
        <v>18</v>
      </c>
      <c r="T40" s="444" t="e">
        <f t="shared" si="4"/>
        <v>#VALUE!</v>
      </c>
      <c r="U40" s="444" t="e">
        <f t="shared" si="5"/>
        <v>#VALUE!</v>
      </c>
      <c r="V40" s="444">
        <f t="shared" si="6"/>
        <v>29</v>
      </c>
      <c r="W40" s="444">
        <f t="shared" si="7"/>
        <v>30</v>
      </c>
      <c r="X40" s="444">
        <f t="shared" si="8"/>
        <v>30</v>
      </c>
      <c r="Y40" s="441">
        <v>31</v>
      </c>
    </row>
    <row r="41" spans="1:25" ht="15.75" customHeight="1">
      <c r="A41" s="530">
        <v>1891263</v>
      </c>
      <c r="B41" s="524" t="s">
        <v>111</v>
      </c>
      <c r="C41" s="486" t="s">
        <v>482</v>
      </c>
      <c r="D41" s="498" t="s">
        <v>102</v>
      </c>
      <c r="E41" s="532">
        <v>6.1</v>
      </c>
      <c r="F41" s="48">
        <f>VLOOKUP(E41*(-1),VITPOF,2)</f>
        <v>8</v>
      </c>
      <c r="G41" s="532" t="s">
        <v>94</v>
      </c>
      <c r="H41" s="48">
        <v>0</v>
      </c>
      <c r="I41" s="468" t="s">
        <v>94</v>
      </c>
      <c r="J41" s="264">
        <v>0</v>
      </c>
      <c r="K41" s="468">
        <v>6.9</v>
      </c>
      <c r="L41" s="264">
        <f t="shared" si="9"/>
        <v>11</v>
      </c>
      <c r="M41" s="533">
        <v>4.5</v>
      </c>
      <c r="N41" s="267">
        <f t="shared" si="1"/>
        <v>10</v>
      </c>
      <c r="O41" s="392">
        <v>32</v>
      </c>
      <c r="P41" s="442">
        <f t="shared" si="2"/>
        <v>29</v>
      </c>
      <c r="Q41" s="443" t="s">
        <v>51</v>
      </c>
      <c r="S41" s="444">
        <f t="shared" si="3"/>
        <v>17</v>
      </c>
      <c r="T41" s="444" t="e">
        <f t="shared" si="4"/>
        <v>#VALUE!</v>
      </c>
      <c r="U41" s="444" t="e">
        <f t="shared" si="5"/>
        <v>#VALUE!</v>
      </c>
      <c r="V41" s="444">
        <f t="shared" si="6"/>
        <v>31</v>
      </c>
      <c r="W41" s="444">
        <f t="shared" si="7"/>
        <v>31</v>
      </c>
      <c r="X41" s="444">
        <f t="shared" si="8"/>
        <v>32</v>
      </c>
      <c r="Y41" s="441">
        <v>29</v>
      </c>
    </row>
    <row r="42" spans="1:25" ht="15.75" customHeight="1">
      <c r="A42" s="530">
        <v>2111400</v>
      </c>
      <c r="B42" s="524" t="s">
        <v>233</v>
      </c>
      <c r="C42" s="486" t="s">
        <v>227</v>
      </c>
      <c r="D42" s="498" t="s">
        <v>237</v>
      </c>
      <c r="E42" s="532">
        <v>6.7</v>
      </c>
      <c r="F42" s="48">
        <f>VLOOKUP(E42*(-1),VITPOF,2)</f>
        <v>4</v>
      </c>
      <c r="G42" s="532" t="s">
        <v>94</v>
      </c>
      <c r="H42" s="48">
        <v>0</v>
      </c>
      <c r="I42" s="468" t="s">
        <v>94</v>
      </c>
      <c r="J42" s="264">
        <v>0</v>
      </c>
      <c r="K42" s="468">
        <v>6.3</v>
      </c>
      <c r="L42" s="264">
        <f t="shared" si="9"/>
        <v>8</v>
      </c>
      <c r="M42" s="533">
        <v>4.95</v>
      </c>
      <c r="N42" s="267">
        <f t="shared" si="1"/>
        <v>11</v>
      </c>
      <c r="O42" s="392">
        <v>33</v>
      </c>
      <c r="P42" s="442">
        <f t="shared" si="2"/>
        <v>23</v>
      </c>
      <c r="Q42" s="443" t="s">
        <v>51</v>
      </c>
      <c r="S42" s="444">
        <f t="shared" si="3"/>
        <v>19</v>
      </c>
      <c r="T42" s="444" t="e">
        <f t="shared" si="4"/>
        <v>#VALUE!</v>
      </c>
      <c r="U42" s="444" t="e">
        <f t="shared" si="5"/>
        <v>#VALUE!</v>
      </c>
      <c r="V42" s="444">
        <f t="shared" si="6"/>
        <v>33</v>
      </c>
      <c r="W42" s="444">
        <f t="shared" si="7"/>
        <v>27</v>
      </c>
      <c r="X42" s="444">
        <f t="shared" si="8"/>
        <v>33</v>
      </c>
      <c r="Y42" s="441">
        <v>23</v>
      </c>
    </row>
    <row r="43" spans="1:25" ht="15.75" customHeight="1">
      <c r="A43" s="530">
        <v>1979841</v>
      </c>
      <c r="B43" s="524" t="s">
        <v>487</v>
      </c>
      <c r="C43" s="486" t="s">
        <v>488</v>
      </c>
      <c r="D43" s="498" t="s">
        <v>102</v>
      </c>
      <c r="E43" s="532">
        <v>6.7</v>
      </c>
      <c r="F43" s="48">
        <f>VLOOKUP(E43*(-1),VITPOF,2)</f>
        <v>4</v>
      </c>
      <c r="G43" s="532" t="s">
        <v>94</v>
      </c>
      <c r="H43" s="48">
        <v>0</v>
      </c>
      <c r="I43" s="468" t="s">
        <v>94</v>
      </c>
      <c r="J43" s="264">
        <v>0</v>
      </c>
      <c r="K43" s="468">
        <v>6.5</v>
      </c>
      <c r="L43" s="264">
        <f t="shared" si="9"/>
        <v>9</v>
      </c>
      <c r="M43" s="533">
        <v>3.9</v>
      </c>
      <c r="N43" s="267">
        <f t="shared" si="1"/>
        <v>7</v>
      </c>
      <c r="O43" s="392">
        <v>34</v>
      </c>
      <c r="P43" s="442">
        <f t="shared" si="2"/>
        <v>20</v>
      </c>
      <c r="Q43" s="443" t="s">
        <v>51</v>
      </c>
      <c r="S43" s="444">
        <f t="shared" si="3"/>
        <v>19</v>
      </c>
      <c r="T43" s="444" t="e">
        <f t="shared" si="4"/>
        <v>#VALUE!</v>
      </c>
      <c r="U43" s="444" t="e">
        <f t="shared" si="5"/>
        <v>#VALUE!</v>
      </c>
      <c r="V43" s="444">
        <f t="shared" si="6"/>
        <v>32</v>
      </c>
      <c r="W43" s="444">
        <f t="shared" si="7"/>
        <v>34</v>
      </c>
      <c r="X43" s="444">
        <f t="shared" si="8"/>
        <v>34</v>
      </c>
      <c r="Y43" s="441">
        <v>20</v>
      </c>
    </row>
    <row r="50" spans="1:4" ht="12.75">
      <c r="A50" s="513"/>
      <c r="B50" s="514"/>
      <c r="C50" s="514"/>
      <c r="D50" s="507"/>
    </row>
    <row r="51" spans="1:4" ht="12.75">
      <c r="A51" s="505"/>
      <c r="B51" s="506"/>
      <c r="C51" s="506"/>
      <c r="D51" s="507"/>
    </row>
    <row r="52" spans="1:4" ht="12.75">
      <c r="A52" s="505"/>
      <c r="B52" s="506"/>
      <c r="C52" s="506"/>
      <c r="D52" s="507"/>
    </row>
    <row r="53" spans="1:4" ht="12.75">
      <c r="A53" s="505"/>
      <c r="B53" s="506"/>
      <c r="C53" s="506"/>
      <c r="D53" s="507"/>
    </row>
    <row r="54" spans="1:4" ht="12.75">
      <c r="A54" s="505"/>
      <c r="B54" s="506"/>
      <c r="C54" s="506"/>
      <c r="D54" s="507"/>
    </row>
    <row r="55" spans="1:4" ht="12.75">
      <c r="A55" s="505"/>
      <c r="B55" s="506"/>
      <c r="C55" s="506"/>
      <c r="D55" s="507"/>
    </row>
    <row r="56" spans="1:4" ht="12.75">
      <c r="A56" s="505"/>
      <c r="B56" s="506"/>
      <c r="C56" s="506"/>
      <c r="D56" s="507"/>
    </row>
    <row r="57" spans="1:4" ht="12.75">
      <c r="A57" s="505"/>
      <c r="B57" s="506"/>
      <c r="C57" s="506"/>
      <c r="D57" s="507"/>
    </row>
    <row r="58" spans="1:25" s="445" customFormat="1" ht="12.75">
      <c r="A58" s="505"/>
      <c r="B58" s="506"/>
      <c r="C58" s="506"/>
      <c r="D58" s="507"/>
      <c r="F58" s="417"/>
      <c r="H58" s="417"/>
      <c r="I58" s="446"/>
      <c r="J58" s="417"/>
      <c r="K58" s="446"/>
      <c r="L58" s="417"/>
      <c r="M58" s="446"/>
      <c r="N58" s="417"/>
      <c r="O58" s="417"/>
      <c r="P58" s="447"/>
      <c r="Q58" s="417"/>
      <c r="R58" s="441"/>
      <c r="S58" s="441"/>
      <c r="T58" s="441"/>
      <c r="U58" s="441"/>
      <c r="V58" s="441"/>
      <c r="W58" s="441"/>
      <c r="X58" s="441"/>
      <c r="Y58" s="441"/>
    </row>
    <row r="59" spans="1:25" s="445" customFormat="1" ht="12.75">
      <c r="A59" s="505"/>
      <c r="B59" s="506"/>
      <c r="C59" s="506"/>
      <c r="D59" s="507"/>
      <c r="F59" s="417"/>
      <c r="H59" s="417"/>
      <c r="I59" s="446"/>
      <c r="J59" s="417"/>
      <c r="K59" s="446"/>
      <c r="L59" s="417"/>
      <c r="M59" s="446"/>
      <c r="N59" s="417"/>
      <c r="O59" s="417"/>
      <c r="P59" s="447"/>
      <c r="Q59" s="417"/>
      <c r="R59" s="441"/>
      <c r="S59" s="441"/>
      <c r="T59" s="441"/>
      <c r="U59" s="441"/>
      <c r="V59" s="441"/>
      <c r="W59" s="441"/>
      <c r="X59" s="441"/>
      <c r="Y59" s="441"/>
    </row>
    <row r="60" spans="1:25" s="445" customFormat="1" ht="12.75">
      <c r="A60" s="505"/>
      <c r="B60" s="506"/>
      <c r="C60" s="506"/>
      <c r="D60" s="507"/>
      <c r="F60" s="417"/>
      <c r="H60" s="417"/>
      <c r="I60" s="446"/>
      <c r="J60" s="417"/>
      <c r="K60" s="446"/>
      <c r="L60" s="417"/>
      <c r="M60" s="446"/>
      <c r="N60" s="417"/>
      <c r="O60" s="417"/>
      <c r="P60" s="447"/>
      <c r="Q60" s="417"/>
      <c r="R60" s="441"/>
      <c r="S60" s="441"/>
      <c r="T60" s="441"/>
      <c r="U60" s="441"/>
      <c r="V60" s="441"/>
      <c r="W60" s="441"/>
      <c r="X60" s="441"/>
      <c r="Y60" s="441"/>
    </row>
    <row r="61" spans="1:25" s="445" customFormat="1" ht="12.75">
      <c r="A61" s="505"/>
      <c r="B61" s="506"/>
      <c r="C61" s="506"/>
      <c r="D61" s="507"/>
      <c r="F61" s="417"/>
      <c r="H61" s="417"/>
      <c r="I61" s="446"/>
      <c r="J61" s="417"/>
      <c r="K61" s="446"/>
      <c r="L61" s="417"/>
      <c r="M61" s="446"/>
      <c r="N61" s="417"/>
      <c r="O61" s="417"/>
      <c r="P61" s="447"/>
      <c r="Q61" s="417"/>
      <c r="R61" s="441"/>
      <c r="S61" s="441"/>
      <c r="T61" s="441"/>
      <c r="U61" s="441"/>
      <c r="V61" s="441"/>
      <c r="W61" s="441"/>
      <c r="X61" s="441"/>
      <c r="Y61" s="441"/>
    </row>
    <row r="62" spans="1:25" s="445" customFormat="1" ht="12.75">
      <c r="A62" s="505"/>
      <c r="B62" s="506"/>
      <c r="C62" s="506"/>
      <c r="D62" s="507"/>
      <c r="F62" s="417"/>
      <c r="H62" s="417"/>
      <c r="I62" s="446"/>
      <c r="J62" s="417"/>
      <c r="K62" s="446"/>
      <c r="L62" s="417"/>
      <c r="M62" s="446"/>
      <c r="N62" s="417"/>
      <c r="O62" s="417"/>
      <c r="P62" s="447"/>
      <c r="Q62" s="417"/>
      <c r="R62" s="441"/>
      <c r="S62" s="441"/>
      <c r="T62" s="441"/>
      <c r="U62" s="441"/>
      <c r="V62" s="441"/>
      <c r="W62" s="441"/>
      <c r="X62" s="441"/>
      <c r="Y62" s="441"/>
    </row>
    <row r="63" spans="1:25" s="445" customFormat="1" ht="12.75">
      <c r="A63" s="505"/>
      <c r="B63" s="506"/>
      <c r="C63" s="506"/>
      <c r="D63" s="507"/>
      <c r="F63" s="417"/>
      <c r="H63" s="417"/>
      <c r="I63" s="446"/>
      <c r="J63" s="417"/>
      <c r="K63" s="446"/>
      <c r="L63" s="417"/>
      <c r="M63" s="446"/>
      <c r="N63" s="417"/>
      <c r="O63" s="417"/>
      <c r="P63" s="447"/>
      <c r="Q63" s="417"/>
      <c r="R63" s="441"/>
      <c r="S63" s="441"/>
      <c r="T63" s="441"/>
      <c r="U63" s="441"/>
      <c r="V63" s="441"/>
      <c r="W63" s="441"/>
      <c r="X63" s="441"/>
      <c r="Y63" s="441"/>
    </row>
    <row r="64" spans="1:25" s="445" customFormat="1" ht="12.75">
      <c r="A64" s="505"/>
      <c r="B64" s="506"/>
      <c r="C64" s="506"/>
      <c r="D64" s="507"/>
      <c r="F64" s="417"/>
      <c r="H64" s="417"/>
      <c r="I64" s="446"/>
      <c r="J64" s="417"/>
      <c r="K64" s="446"/>
      <c r="L64" s="417"/>
      <c r="M64" s="446"/>
      <c r="N64" s="417"/>
      <c r="O64" s="417"/>
      <c r="P64" s="447"/>
      <c r="Q64" s="417"/>
      <c r="R64" s="441"/>
      <c r="S64" s="441"/>
      <c r="T64" s="441"/>
      <c r="U64" s="441"/>
      <c r="V64" s="441"/>
      <c r="W64" s="441"/>
      <c r="X64" s="441"/>
      <c r="Y64" s="441"/>
    </row>
    <row r="65" spans="1:25" s="445" customFormat="1" ht="12.75">
      <c r="A65" s="505"/>
      <c r="B65" s="506"/>
      <c r="C65" s="506"/>
      <c r="D65" s="507"/>
      <c r="F65" s="417"/>
      <c r="H65" s="417"/>
      <c r="I65" s="446"/>
      <c r="J65" s="417"/>
      <c r="K65" s="446"/>
      <c r="L65" s="417"/>
      <c r="M65" s="446"/>
      <c r="N65" s="417"/>
      <c r="O65" s="417"/>
      <c r="P65" s="447"/>
      <c r="Q65" s="417"/>
      <c r="R65" s="441"/>
      <c r="S65" s="441"/>
      <c r="T65" s="441"/>
      <c r="U65" s="441"/>
      <c r="V65" s="441"/>
      <c r="W65" s="441"/>
      <c r="X65" s="441"/>
      <c r="Y65" s="441"/>
    </row>
    <row r="66" spans="1:25" s="445" customFormat="1" ht="12.75">
      <c r="A66" s="505"/>
      <c r="B66" s="506"/>
      <c r="C66" s="506"/>
      <c r="D66" s="507"/>
      <c r="F66" s="417"/>
      <c r="H66" s="417"/>
      <c r="I66" s="446"/>
      <c r="J66" s="417"/>
      <c r="K66" s="446"/>
      <c r="L66" s="417"/>
      <c r="M66" s="446"/>
      <c r="N66" s="417"/>
      <c r="O66" s="417"/>
      <c r="P66" s="447"/>
      <c r="Q66" s="417"/>
      <c r="R66" s="441"/>
      <c r="S66" s="441"/>
      <c r="T66" s="441"/>
      <c r="U66" s="441"/>
      <c r="V66" s="441"/>
      <c r="W66" s="441"/>
      <c r="X66" s="441"/>
      <c r="Y66" s="441"/>
    </row>
    <row r="67" spans="1:25" s="445" customFormat="1" ht="12.75">
      <c r="A67" s="505"/>
      <c r="B67" s="506"/>
      <c r="C67" s="506"/>
      <c r="D67" s="507"/>
      <c r="F67" s="417"/>
      <c r="H67" s="417"/>
      <c r="I67" s="446"/>
      <c r="J67" s="417"/>
      <c r="K67" s="446"/>
      <c r="L67" s="417"/>
      <c r="M67" s="446"/>
      <c r="N67" s="417"/>
      <c r="O67" s="417"/>
      <c r="P67" s="447"/>
      <c r="Q67" s="417"/>
      <c r="R67" s="441"/>
      <c r="S67" s="441"/>
      <c r="T67" s="441"/>
      <c r="U67" s="441"/>
      <c r="V67" s="441"/>
      <c r="W67" s="441"/>
      <c r="X67" s="441"/>
      <c r="Y67" s="441"/>
    </row>
    <row r="68" spans="1:25" s="445" customFormat="1" ht="12.75">
      <c r="A68" s="505"/>
      <c r="B68" s="506"/>
      <c r="C68" s="506"/>
      <c r="D68" s="507"/>
      <c r="F68" s="417"/>
      <c r="H68" s="417"/>
      <c r="I68" s="446"/>
      <c r="J68" s="417"/>
      <c r="K68" s="446"/>
      <c r="L68" s="417"/>
      <c r="M68" s="446"/>
      <c r="N68" s="417"/>
      <c r="O68" s="417"/>
      <c r="P68" s="447"/>
      <c r="Q68" s="417"/>
      <c r="R68" s="441"/>
      <c r="S68" s="441"/>
      <c r="T68" s="441"/>
      <c r="U68" s="441"/>
      <c r="V68" s="441"/>
      <c r="W68" s="441"/>
      <c r="X68" s="441"/>
      <c r="Y68" s="441"/>
    </row>
    <row r="69" spans="1:25" s="445" customFormat="1" ht="12.75">
      <c r="A69" s="505"/>
      <c r="B69" s="506"/>
      <c r="C69" s="506"/>
      <c r="D69" s="507"/>
      <c r="F69" s="417"/>
      <c r="H69" s="417"/>
      <c r="I69" s="446"/>
      <c r="J69" s="417"/>
      <c r="K69" s="446"/>
      <c r="L69" s="417"/>
      <c r="M69" s="446"/>
      <c r="N69" s="417"/>
      <c r="O69" s="417"/>
      <c r="P69" s="447"/>
      <c r="Q69" s="417"/>
      <c r="R69" s="441"/>
      <c r="S69" s="441"/>
      <c r="T69" s="441"/>
      <c r="U69" s="441"/>
      <c r="V69" s="441"/>
      <c r="W69" s="441"/>
      <c r="X69" s="441"/>
      <c r="Y69" s="441"/>
    </row>
    <row r="70" spans="1:25" s="445" customFormat="1" ht="12.75">
      <c r="A70" s="505"/>
      <c r="B70" s="506"/>
      <c r="C70" s="506"/>
      <c r="D70" s="507"/>
      <c r="F70" s="417"/>
      <c r="H70" s="417"/>
      <c r="I70" s="446"/>
      <c r="J70" s="417"/>
      <c r="K70" s="446"/>
      <c r="L70" s="417"/>
      <c r="M70" s="446"/>
      <c r="N70" s="417"/>
      <c r="O70" s="417"/>
      <c r="P70" s="447"/>
      <c r="Q70" s="417"/>
      <c r="R70" s="441"/>
      <c r="S70" s="441"/>
      <c r="T70" s="441"/>
      <c r="U70" s="441"/>
      <c r="V70" s="441"/>
      <c r="W70" s="441"/>
      <c r="X70" s="441"/>
      <c r="Y70" s="441"/>
    </row>
    <row r="71" spans="1:25" s="445" customFormat="1" ht="12.75">
      <c r="A71" s="505"/>
      <c r="B71" s="506"/>
      <c r="C71" s="506"/>
      <c r="D71" s="507"/>
      <c r="F71" s="417"/>
      <c r="H71" s="417"/>
      <c r="I71" s="446"/>
      <c r="J71" s="417"/>
      <c r="K71" s="446"/>
      <c r="L71" s="417"/>
      <c r="M71" s="446"/>
      <c r="N71" s="417"/>
      <c r="O71" s="417"/>
      <c r="P71" s="447"/>
      <c r="Q71" s="417"/>
      <c r="R71" s="441"/>
      <c r="S71" s="441"/>
      <c r="T71" s="441"/>
      <c r="U71" s="441"/>
      <c r="V71" s="441"/>
      <c r="W71" s="441"/>
      <c r="X71" s="441"/>
      <c r="Y71" s="441"/>
    </row>
    <row r="72" spans="1:25" s="445" customFormat="1" ht="12.75">
      <c r="A72" s="505"/>
      <c r="B72" s="506"/>
      <c r="C72" s="506"/>
      <c r="D72" s="507"/>
      <c r="F72" s="417"/>
      <c r="H72" s="417"/>
      <c r="I72" s="446"/>
      <c r="J72" s="417"/>
      <c r="K72" s="446"/>
      <c r="L72" s="417"/>
      <c r="M72" s="446"/>
      <c r="N72" s="417"/>
      <c r="O72" s="417"/>
      <c r="P72" s="447"/>
      <c r="Q72" s="417"/>
      <c r="R72" s="441"/>
      <c r="S72" s="441"/>
      <c r="T72" s="441"/>
      <c r="U72" s="441"/>
      <c r="V72" s="441"/>
      <c r="W72" s="441"/>
      <c r="X72" s="441"/>
      <c r="Y72" s="441"/>
    </row>
    <row r="73" spans="1:25" s="445" customFormat="1" ht="12.75">
      <c r="A73" s="505"/>
      <c r="B73" s="506"/>
      <c r="C73" s="506"/>
      <c r="D73" s="507"/>
      <c r="F73" s="417"/>
      <c r="H73" s="417"/>
      <c r="I73" s="446"/>
      <c r="J73" s="417"/>
      <c r="K73" s="446"/>
      <c r="L73" s="417"/>
      <c r="M73" s="446"/>
      <c r="N73" s="417"/>
      <c r="O73" s="417"/>
      <c r="P73" s="447"/>
      <c r="Q73" s="417"/>
      <c r="R73" s="441"/>
      <c r="S73" s="441"/>
      <c r="T73" s="441"/>
      <c r="U73" s="441"/>
      <c r="V73" s="441"/>
      <c r="W73" s="441"/>
      <c r="X73" s="441"/>
      <c r="Y73" s="441"/>
    </row>
    <row r="74" spans="1:25" s="445" customFormat="1" ht="12.75">
      <c r="A74" s="505"/>
      <c r="B74" s="506"/>
      <c r="C74" s="506"/>
      <c r="D74" s="507"/>
      <c r="F74" s="417"/>
      <c r="H74" s="417"/>
      <c r="I74" s="446"/>
      <c r="J74" s="417"/>
      <c r="K74" s="446"/>
      <c r="L74" s="417"/>
      <c r="M74" s="446"/>
      <c r="N74" s="417"/>
      <c r="O74" s="417"/>
      <c r="P74" s="447"/>
      <c r="Q74" s="417"/>
      <c r="R74" s="441"/>
      <c r="S74" s="441"/>
      <c r="T74" s="441"/>
      <c r="U74" s="441"/>
      <c r="V74" s="441"/>
      <c r="W74" s="441"/>
      <c r="X74" s="441"/>
      <c r="Y74" s="441"/>
    </row>
    <row r="75" spans="1:25" s="445" customFormat="1" ht="12.75">
      <c r="A75" s="505"/>
      <c r="B75" s="506"/>
      <c r="C75" s="506"/>
      <c r="D75" s="507"/>
      <c r="F75" s="417"/>
      <c r="H75" s="417"/>
      <c r="I75" s="446"/>
      <c r="J75" s="417"/>
      <c r="K75" s="446"/>
      <c r="L75" s="417"/>
      <c r="M75" s="446"/>
      <c r="N75" s="417"/>
      <c r="O75" s="417"/>
      <c r="P75" s="447"/>
      <c r="Q75" s="417"/>
      <c r="R75" s="441"/>
      <c r="S75" s="441"/>
      <c r="T75" s="441"/>
      <c r="U75" s="441"/>
      <c r="V75" s="441"/>
      <c r="W75" s="441"/>
      <c r="X75" s="441"/>
      <c r="Y75" s="441"/>
    </row>
    <row r="76" spans="1:25" s="445" customFormat="1" ht="12.75">
      <c r="A76" s="505"/>
      <c r="B76" s="506"/>
      <c r="C76" s="506"/>
      <c r="D76" s="507"/>
      <c r="F76" s="417"/>
      <c r="H76" s="417"/>
      <c r="I76" s="446"/>
      <c r="J76" s="417"/>
      <c r="K76" s="446"/>
      <c r="L76" s="417"/>
      <c r="M76" s="446"/>
      <c r="N76" s="417"/>
      <c r="O76" s="417"/>
      <c r="P76" s="447"/>
      <c r="Q76" s="417"/>
      <c r="R76" s="441"/>
      <c r="S76" s="441"/>
      <c r="T76" s="441"/>
      <c r="U76" s="441"/>
      <c r="V76" s="441"/>
      <c r="W76" s="441"/>
      <c r="X76" s="441"/>
      <c r="Y76" s="441"/>
    </row>
    <row r="77" spans="1:25" s="445" customFormat="1" ht="12.75">
      <c r="A77" s="505"/>
      <c r="B77" s="506"/>
      <c r="C77" s="506"/>
      <c r="D77" s="507"/>
      <c r="F77" s="417"/>
      <c r="H77" s="417"/>
      <c r="I77" s="446"/>
      <c r="J77" s="417"/>
      <c r="K77" s="446"/>
      <c r="L77" s="417"/>
      <c r="M77" s="446"/>
      <c r="N77" s="417"/>
      <c r="O77" s="417"/>
      <c r="P77" s="447"/>
      <c r="Q77" s="417"/>
      <c r="R77" s="441"/>
      <c r="S77" s="441"/>
      <c r="T77" s="441"/>
      <c r="U77" s="441"/>
      <c r="V77" s="441"/>
      <c r="W77" s="441"/>
      <c r="X77" s="441"/>
      <c r="Y77" s="441"/>
    </row>
    <row r="78" spans="1:25" s="445" customFormat="1" ht="12.75">
      <c r="A78" s="505"/>
      <c r="B78" s="506"/>
      <c r="C78" s="506"/>
      <c r="D78" s="507"/>
      <c r="F78" s="417"/>
      <c r="H78" s="417"/>
      <c r="I78" s="446"/>
      <c r="J78" s="417"/>
      <c r="K78" s="446"/>
      <c r="L78" s="417"/>
      <c r="M78" s="446"/>
      <c r="N78" s="417"/>
      <c r="O78" s="417"/>
      <c r="P78" s="447"/>
      <c r="Q78" s="417"/>
      <c r="R78" s="441"/>
      <c r="S78" s="441"/>
      <c r="T78" s="441"/>
      <c r="U78" s="441"/>
      <c r="V78" s="441"/>
      <c r="W78" s="441"/>
      <c r="X78" s="441"/>
      <c r="Y78" s="441"/>
    </row>
    <row r="79" spans="1:25" s="445" customFormat="1" ht="12.75">
      <c r="A79" s="505"/>
      <c r="B79" s="506"/>
      <c r="C79" s="506"/>
      <c r="D79" s="507"/>
      <c r="F79" s="417"/>
      <c r="H79" s="417"/>
      <c r="I79" s="446"/>
      <c r="J79" s="417"/>
      <c r="K79" s="446"/>
      <c r="L79" s="417"/>
      <c r="M79" s="446"/>
      <c r="N79" s="417"/>
      <c r="O79" s="417"/>
      <c r="P79" s="447"/>
      <c r="Q79" s="417"/>
      <c r="R79" s="441"/>
      <c r="S79" s="441"/>
      <c r="T79" s="441"/>
      <c r="U79" s="441"/>
      <c r="V79" s="441"/>
      <c r="W79" s="441"/>
      <c r="X79" s="441"/>
      <c r="Y79" s="441"/>
    </row>
    <row r="80" spans="1:25" s="445" customFormat="1" ht="12.75">
      <c r="A80" s="505"/>
      <c r="B80" s="506"/>
      <c r="C80" s="506"/>
      <c r="D80" s="507"/>
      <c r="F80" s="417"/>
      <c r="H80" s="417"/>
      <c r="I80" s="446"/>
      <c r="J80" s="417"/>
      <c r="K80" s="446"/>
      <c r="L80" s="417"/>
      <c r="M80" s="446"/>
      <c r="N80" s="417"/>
      <c r="O80" s="417"/>
      <c r="P80" s="447"/>
      <c r="Q80" s="417"/>
      <c r="R80" s="441"/>
      <c r="S80" s="441"/>
      <c r="T80" s="441"/>
      <c r="U80" s="441"/>
      <c r="V80" s="441"/>
      <c r="W80" s="441"/>
      <c r="X80" s="441"/>
      <c r="Y80" s="441"/>
    </row>
    <row r="81" spans="1:25" s="445" customFormat="1" ht="12.75">
      <c r="A81" s="505"/>
      <c r="B81" s="512"/>
      <c r="C81" s="509"/>
      <c r="D81" s="507"/>
      <c r="F81" s="417"/>
      <c r="H81" s="417"/>
      <c r="I81" s="446"/>
      <c r="J81" s="417"/>
      <c r="K81" s="446"/>
      <c r="L81" s="417"/>
      <c r="M81" s="446"/>
      <c r="N81" s="417"/>
      <c r="O81" s="417"/>
      <c r="P81" s="447"/>
      <c r="Q81" s="417"/>
      <c r="R81" s="441"/>
      <c r="S81" s="441"/>
      <c r="T81" s="441"/>
      <c r="U81" s="441"/>
      <c r="V81" s="441"/>
      <c r="W81" s="441"/>
      <c r="X81" s="441"/>
      <c r="Y81" s="441"/>
    </row>
  </sheetData>
  <sheetProtection/>
  <mergeCells count="6">
    <mergeCell ref="D2:L2"/>
    <mergeCell ref="D3:L3"/>
    <mergeCell ref="D4:K4"/>
    <mergeCell ref="D6:G6"/>
    <mergeCell ref="I6:K6"/>
    <mergeCell ref="S7:X7"/>
  </mergeCells>
  <printOptions gridLines="1" horizontalCentered="1"/>
  <pageMargins left="0" right="0" top="0.2" bottom="0.2" header="0.51" footer="0.51"/>
  <pageSetup fitToHeight="0" horizontalDpi="300" verticalDpi="300" orientation="portrait" paperSize="9" scale="80" r:id="rId1"/>
  <headerFooter alignWithMargins="0">
    <oddFooter xml:space="preserve">&amp;C 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1:Y82"/>
  <sheetViews>
    <sheetView zoomScale="110" zoomScaleNormal="110" zoomScalePageLayoutView="0" workbookViewId="0" topLeftCell="A1">
      <pane ySplit="9" topLeftCell="A10" activePane="bottomLeft" state="frozen"/>
      <selection pane="topLeft" activeCell="S4" sqref="S4"/>
      <selection pane="bottomLeft" activeCell="B10" sqref="B10"/>
    </sheetView>
  </sheetViews>
  <sheetFormatPr defaultColWidth="11.421875" defaultRowHeight="12.75"/>
  <cols>
    <col min="1" max="1" width="9.00390625" style="8" bestFit="1" customWidth="1"/>
    <col min="2" max="2" width="27.421875" style="8" bestFit="1" customWidth="1"/>
    <col min="3" max="3" width="18.28125" style="8" bestFit="1" customWidth="1"/>
    <col min="4" max="4" width="6.5742187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1875" style="8" bestFit="1" customWidth="1"/>
    <col min="16" max="16" width="5.7109375" style="10" customWidth="1"/>
    <col min="17" max="17" width="4.421875" style="8" customWidth="1"/>
    <col min="18" max="18" width="4.421875" style="6" customWidth="1"/>
    <col min="19" max="24" width="10.00390625" style="6" bestFit="1" customWidth="1"/>
    <col min="25" max="25" width="30.140625" style="6" bestFit="1" customWidth="1"/>
    <col min="26" max="16384" width="11.421875" style="6" customWidth="1"/>
  </cols>
  <sheetData>
    <row r="1" spans="1:17" s="11" customFormat="1" ht="15" customHeight="1">
      <c r="A1" s="269"/>
      <c r="B1" s="15"/>
      <c r="C1" s="15"/>
      <c r="D1" s="15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17" s="26" customFormat="1" ht="19.5" customHeight="1">
      <c r="A2" s="270"/>
      <c r="B2" s="271"/>
      <c r="C2" s="467"/>
      <c r="D2" s="551" t="s">
        <v>224</v>
      </c>
      <c r="E2" s="551"/>
      <c r="F2" s="551"/>
      <c r="G2" s="551"/>
      <c r="H2" s="551"/>
      <c r="I2" s="551"/>
      <c r="J2" s="551"/>
      <c r="K2" s="551"/>
      <c r="L2" s="551"/>
      <c r="M2" s="180"/>
      <c r="N2" s="181"/>
      <c r="O2" s="271"/>
      <c r="P2" s="35"/>
      <c r="Q2" s="259"/>
    </row>
    <row r="3" spans="1:17" s="26" customFormat="1" ht="19.5" customHeight="1">
      <c r="A3" s="270"/>
      <c r="B3" s="271"/>
      <c r="C3" s="271"/>
      <c r="D3" s="552" t="s">
        <v>100</v>
      </c>
      <c r="E3" s="552"/>
      <c r="F3" s="552"/>
      <c r="G3" s="552"/>
      <c r="H3" s="552"/>
      <c r="I3" s="552"/>
      <c r="J3" s="552"/>
      <c r="K3" s="552"/>
      <c r="L3" s="552"/>
      <c r="M3" s="180"/>
      <c r="N3" s="181"/>
      <c r="O3" s="271"/>
      <c r="P3" s="35"/>
      <c r="Q3" s="259"/>
    </row>
    <row r="4" spans="1:17" s="26" customFormat="1" ht="19.5" customHeight="1">
      <c r="A4" s="270"/>
      <c r="B4" s="32"/>
      <c r="C4" s="32"/>
      <c r="D4" s="553" t="s">
        <v>223</v>
      </c>
      <c r="E4" s="553"/>
      <c r="F4" s="553"/>
      <c r="G4" s="553"/>
      <c r="H4" s="553"/>
      <c r="I4" s="553"/>
      <c r="J4" s="553"/>
      <c r="K4" s="553"/>
      <c r="L4" s="260"/>
      <c r="M4" s="31"/>
      <c r="N4" s="34"/>
      <c r="O4" s="32"/>
      <c r="P4" s="35"/>
      <c r="Q4" s="259"/>
    </row>
    <row r="5" spans="1:17" s="26" customFormat="1" ht="19.5" customHeight="1">
      <c r="A5" s="270"/>
      <c r="B5" s="271"/>
      <c r="C5" s="271"/>
      <c r="D5" s="271"/>
      <c r="E5" s="272"/>
      <c r="F5" s="271"/>
      <c r="G5" s="272"/>
      <c r="H5" s="271"/>
      <c r="I5" s="180"/>
      <c r="J5" s="271"/>
      <c r="K5" s="273"/>
      <c r="L5" s="271"/>
      <c r="M5" s="180"/>
      <c r="N5" s="181"/>
      <c r="O5" s="271"/>
      <c r="P5" s="35"/>
      <c r="Q5" s="259"/>
    </row>
    <row r="6" spans="1:17" s="26" customFormat="1" ht="15" customHeight="1">
      <c r="A6" s="270"/>
      <c r="B6" s="271"/>
      <c r="C6" s="271"/>
      <c r="D6" s="563" t="s">
        <v>59</v>
      </c>
      <c r="E6" s="563"/>
      <c r="F6" s="563"/>
      <c r="G6" s="563"/>
      <c r="H6" s="271"/>
      <c r="I6" s="564"/>
      <c r="J6" s="564"/>
      <c r="K6" s="564"/>
      <c r="L6" s="271"/>
      <c r="M6" s="180"/>
      <c r="N6" s="181"/>
      <c r="O6" s="271"/>
      <c r="P6" s="35"/>
      <c r="Q6" s="259"/>
    </row>
    <row r="7" spans="1:24" s="11" customFormat="1" ht="15" customHeight="1">
      <c r="A7" s="274"/>
      <c r="B7" s="38"/>
      <c r="C7" s="38"/>
      <c r="D7" s="38"/>
      <c r="E7" s="37"/>
      <c r="F7" s="38"/>
      <c r="G7" s="37"/>
      <c r="H7" s="38"/>
      <c r="I7" s="39"/>
      <c r="J7" s="38"/>
      <c r="K7" s="40"/>
      <c r="L7" s="38"/>
      <c r="M7" s="39"/>
      <c r="N7" s="41"/>
      <c r="O7" s="38"/>
      <c r="P7" s="42"/>
      <c r="Q7" s="8"/>
      <c r="S7" s="560" t="s">
        <v>105</v>
      </c>
      <c r="T7" s="557"/>
      <c r="U7" s="557"/>
      <c r="V7" s="557"/>
      <c r="W7" s="557"/>
      <c r="X7" s="558"/>
    </row>
    <row r="8" spans="1:17" s="11" customFormat="1" ht="6.75" customHeight="1">
      <c r="A8" s="275"/>
      <c r="B8" s="184"/>
      <c r="C8" s="184"/>
      <c r="D8" s="184"/>
      <c r="E8" s="183"/>
      <c r="F8" s="184"/>
      <c r="G8" s="183"/>
      <c r="H8" s="184"/>
      <c r="I8" s="276"/>
      <c r="J8" s="184"/>
      <c r="K8" s="277"/>
      <c r="L8" s="184"/>
      <c r="M8" s="276"/>
      <c r="N8" s="185"/>
      <c r="O8" s="184"/>
      <c r="P8" s="196"/>
      <c r="Q8" s="278"/>
    </row>
    <row r="9" spans="1:25" ht="15.75" customHeight="1">
      <c r="A9" s="44" t="s">
        <v>13</v>
      </c>
      <c r="B9" s="463" t="s">
        <v>60</v>
      </c>
      <c r="C9" s="44" t="s">
        <v>11</v>
      </c>
      <c r="D9" s="44" t="s">
        <v>12</v>
      </c>
      <c r="E9" s="45" t="s">
        <v>14</v>
      </c>
      <c r="F9" s="51" t="s">
        <v>15</v>
      </c>
      <c r="G9" s="45" t="s">
        <v>16</v>
      </c>
      <c r="H9" s="51" t="s">
        <v>15</v>
      </c>
      <c r="I9" s="261" t="s">
        <v>17</v>
      </c>
      <c r="J9" s="262" t="s">
        <v>15</v>
      </c>
      <c r="K9" s="261" t="s">
        <v>18</v>
      </c>
      <c r="L9" s="262" t="s">
        <v>15</v>
      </c>
      <c r="M9" s="265" t="s">
        <v>19</v>
      </c>
      <c r="N9" s="266" t="s">
        <v>15</v>
      </c>
      <c r="O9" s="46" t="s">
        <v>57</v>
      </c>
      <c r="P9" s="47" t="s">
        <v>20</v>
      </c>
      <c r="Q9" s="44" t="s">
        <v>21</v>
      </c>
      <c r="S9" s="469" t="s">
        <v>14</v>
      </c>
      <c r="T9" s="469" t="s">
        <v>16</v>
      </c>
      <c r="U9" s="470" t="s">
        <v>17</v>
      </c>
      <c r="V9" s="470" t="s">
        <v>18</v>
      </c>
      <c r="W9" s="471" t="s">
        <v>19</v>
      </c>
      <c r="X9" s="186" t="s">
        <v>20</v>
      </c>
      <c r="Y9" s="485" t="s">
        <v>106</v>
      </c>
    </row>
    <row r="10" spans="1:25" ht="15.75" customHeight="1">
      <c r="A10" s="530">
        <v>1878531</v>
      </c>
      <c r="B10" s="524" t="s">
        <v>596</v>
      </c>
      <c r="C10" s="486" t="s">
        <v>229</v>
      </c>
      <c r="D10" s="498" t="s">
        <v>102</v>
      </c>
      <c r="E10" s="532" t="s">
        <v>94</v>
      </c>
      <c r="F10" s="48">
        <v>0</v>
      </c>
      <c r="G10" s="532">
        <v>5.6</v>
      </c>
      <c r="H10" s="48">
        <f>VLOOKUP(G10*(-1),HAIES,2)</f>
        <v>27</v>
      </c>
      <c r="I10" s="468" t="s">
        <v>94</v>
      </c>
      <c r="J10" s="264">
        <v>0</v>
      </c>
      <c r="K10" s="468">
        <v>11.4</v>
      </c>
      <c r="L10" s="264">
        <f>VLOOKUP(K10,PENT,2)</f>
        <v>28</v>
      </c>
      <c r="M10" s="533">
        <v>9.5</v>
      </c>
      <c r="N10" s="267">
        <f aca="true" t="shared" si="0" ref="N10:N48">VLOOKUP(M10,MB,2)</f>
        <v>25</v>
      </c>
      <c r="O10" s="392">
        <v>1</v>
      </c>
      <c r="P10" s="186">
        <f aca="true" t="shared" si="1" ref="P10:P48">F10+H10+J10+L10+N10</f>
        <v>80</v>
      </c>
      <c r="Q10" s="268" t="s">
        <v>52</v>
      </c>
      <c r="R10" s="218"/>
      <c r="S10" s="481" t="e">
        <f aca="true" t="shared" si="2" ref="S10:S48">RANK(E10,$E$10:$E$48,2)</f>
        <v>#VALUE!</v>
      </c>
      <c r="T10" s="481">
        <f aca="true" t="shared" si="3" ref="T10:T48">RANK(G10,$G$10:$G$48,2)</f>
        <v>1</v>
      </c>
      <c r="U10" s="481" t="e">
        <f aca="true" t="shared" si="4" ref="U10:U48">RANK(I10,$I$10:$I$48,0)</f>
        <v>#VALUE!</v>
      </c>
      <c r="V10" s="481">
        <f aca="true" t="shared" si="5" ref="V10:V48">RANK(K10,$K$10:$K$48,0)</f>
        <v>1</v>
      </c>
      <c r="W10" s="481">
        <f aca="true" t="shared" si="6" ref="W10:W48">RANK(M10,$M$10:$M$48,0)</f>
        <v>1</v>
      </c>
      <c r="X10" s="481">
        <f aca="true" t="shared" si="7" ref="X10:X48">RANK(Y10,$Y$10:$Y$48,0)</f>
        <v>1</v>
      </c>
      <c r="Y10" s="8">
        <v>80</v>
      </c>
    </row>
    <row r="11" spans="1:25" ht="15.75" customHeight="1">
      <c r="A11" s="530">
        <v>1842834</v>
      </c>
      <c r="B11" s="524" t="s">
        <v>290</v>
      </c>
      <c r="C11" s="486" t="s">
        <v>315</v>
      </c>
      <c r="D11" s="498" t="s">
        <v>277</v>
      </c>
      <c r="E11" s="532" t="s">
        <v>94</v>
      </c>
      <c r="F11" s="48">
        <v>0</v>
      </c>
      <c r="G11" s="532">
        <v>5.8</v>
      </c>
      <c r="H11" s="48">
        <f>VLOOKUP(G11*(-1),HAIES,2)</f>
        <v>24</v>
      </c>
      <c r="I11" s="468" t="s">
        <v>94</v>
      </c>
      <c r="J11" s="264">
        <v>0</v>
      </c>
      <c r="K11" s="468">
        <v>10.95</v>
      </c>
      <c r="L11" s="264">
        <f>VLOOKUP(K11,PENT,2)</f>
        <v>26</v>
      </c>
      <c r="M11" s="533">
        <v>8.2</v>
      </c>
      <c r="N11" s="267">
        <f t="shared" si="0"/>
        <v>19</v>
      </c>
      <c r="O11" s="392">
        <v>2</v>
      </c>
      <c r="P11" s="186">
        <f t="shared" si="1"/>
        <v>69</v>
      </c>
      <c r="Q11" s="268" t="s">
        <v>52</v>
      </c>
      <c r="R11" s="218"/>
      <c r="S11" s="481" t="e">
        <f t="shared" si="2"/>
        <v>#VALUE!</v>
      </c>
      <c r="T11" s="481">
        <f t="shared" si="3"/>
        <v>2</v>
      </c>
      <c r="U11" s="481" t="e">
        <f t="shared" si="4"/>
        <v>#VALUE!</v>
      </c>
      <c r="V11" s="481">
        <f t="shared" si="5"/>
        <v>2</v>
      </c>
      <c r="W11" s="481">
        <f t="shared" si="6"/>
        <v>7</v>
      </c>
      <c r="X11" s="481">
        <f t="shared" si="7"/>
        <v>2</v>
      </c>
      <c r="Y11" s="8">
        <v>69</v>
      </c>
    </row>
    <row r="12" spans="1:25" ht="15.75" customHeight="1">
      <c r="A12" s="499">
        <v>1988110</v>
      </c>
      <c r="B12" s="528" t="s">
        <v>612</v>
      </c>
      <c r="C12" s="503" t="s">
        <v>613</v>
      </c>
      <c r="D12" s="498" t="s">
        <v>102</v>
      </c>
      <c r="E12" s="532" t="s">
        <v>94</v>
      </c>
      <c r="F12" s="48">
        <v>0</v>
      </c>
      <c r="G12" s="532">
        <v>6.1</v>
      </c>
      <c r="H12" s="48">
        <f>VLOOKUP(G12*(-1),HAIES,2)</f>
        <v>20</v>
      </c>
      <c r="I12" s="468" t="s">
        <v>94</v>
      </c>
      <c r="J12" s="264">
        <v>0</v>
      </c>
      <c r="K12" s="468">
        <v>9.2</v>
      </c>
      <c r="L12" s="264">
        <f>VLOOKUP(K12,PENT,2)</f>
        <v>17</v>
      </c>
      <c r="M12" s="533">
        <v>8.6</v>
      </c>
      <c r="N12" s="267">
        <f t="shared" si="0"/>
        <v>21</v>
      </c>
      <c r="O12" s="392">
        <v>3</v>
      </c>
      <c r="P12" s="186">
        <f t="shared" si="1"/>
        <v>58</v>
      </c>
      <c r="Q12" s="268" t="s">
        <v>52</v>
      </c>
      <c r="R12" s="218"/>
      <c r="S12" s="481" t="e">
        <f t="shared" si="2"/>
        <v>#VALUE!</v>
      </c>
      <c r="T12" s="481">
        <f t="shared" si="3"/>
        <v>4</v>
      </c>
      <c r="U12" s="481" t="e">
        <f t="shared" si="4"/>
        <v>#VALUE!</v>
      </c>
      <c r="V12" s="481">
        <f t="shared" si="5"/>
        <v>11</v>
      </c>
      <c r="W12" s="481">
        <f t="shared" si="6"/>
        <v>4</v>
      </c>
      <c r="X12" s="481">
        <f t="shared" si="7"/>
        <v>3</v>
      </c>
      <c r="Y12" s="8">
        <v>58</v>
      </c>
    </row>
    <row r="13" spans="1:25" ht="15.75" customHeight="1">
      <c r="A13" s="530">
        <v>1878446</v>
      </c>
      <c r="B13" s="524" t="s">
        <v>590</v>
      </c>
      <c r="C13" s="486" t="s">
        <v>591</v>
      </c>
      <c r="D13" s="498" t="s">
        <v>102</v>
      </c>
      <c r="E13" s="532" t="s">
        <v>94</v>
      </c>
      <c r="F13" s="48">
        <v>0</v>
      </c>
      <c r="G13" s="532">
        <v>6.3</v>
      </c>
      <c r="H13" s="48">
        <f>VLOOKUP(G13*(-1),HAIES,2)</f>
        <v>18</v>
      </c>
      <c r="I13" s="468" t="s">
        <v>94</v>
      </c>
      <c r="J13" s="264">
        <v>0</v>
      </c>
      <c r="K13" s="468">
        <v>9.7</v>
      </c>
      <c r="L13" s="264">
        <f>VLOOKUP(K13,PENT,2)</f>
        <v>20</v>
      </c>
      <c r="M13" s="533">
        <v>8</v>
      </c>
      <c r="N13" s="267">
        <f t="shared" si="0"/>
        <v>19</v>
      </c>
      <c r="O13" s="392">
        <v>4</v>
      </c>
      <c r="P13" s="186">
        <f t="shared" si="1"/>
        <v>57</v>
      </c>
      <c r="Q13" s="268" t="s">
        <v>52</v>
      </c>
      <c r="R13" s="218"/>
      <c r="S13" s="481" t="e">
        <f t="shared" si="2"/>
        <v>#VALUE!</v>
      </c>
      <c r="T13" s="481">
        <f t="shared" si="3"/>
        <v>7</v>
      </c>
      <c r="U13" s="481" t="e">
        <f t="shared" si="4"/>
        <v>#VALUE!</v>
      </c>
      <c r="V13" s="481">
        <f t="shared" si="5"/>
        <v>6</v>
      </c>
      <c r="W13" s="481">
        <f t="shared" si="6"/>
        <v>10</v>
      </c>
      <c r="X13" s="481">
        <f t="shared" si="7"/>
        <v>4</v>
      </c>
      <c r="Y13" s="8">
        <v>57</v>
      </c>
    </row>
    <row r="14" spans="1:25" ht="15.75" customHeight="1">
      <c r="A14" s="530">
        <v>1988143</v>
      </c>
      <c r="B14" s="524" t="s">
        <v>121</v>
      </c>
      <c r="C14" s="486" t="s">
        <v>587</v>
      </c>
      <c r="D14" s="498" t="s">
        <v>102</v>
      </c>
      <c r="E14" s="532">
        <v>5.2</v>
      </c>
      <c r="F14" s="48">
        <f>VLOOKUP(E14*(-1),VIT,2)</f>
        <v>14</v>
      </c>
      <c r="G14" s="532" t="s">
        <v>94</v>
      </c>
      <c r="H14" s="48">
        <v>0</v>
      </c>
      <c r="I14" s="468" t="s">
        <v>94</v>
      </c>
      <c r="J14" s="264">
        <v>0</v>
      </c>
      <c r="K14" s="468">
        <v>10.3</v>
      </c>
      <c r="L14" s="264">
        <f>VLOOKUP(K14,PENT,2)</f>
        <v>23</v>
      </c>
      <c r="M14" s="533">
        <v>8.1</v>
      </c>
      <c r="N14" s="267">
        <f t="shared" si="0"/>
        <v>19</v>
      </c>
      <c r="O14" s="392">
        <v>5</v>
      </c>
      <c r="P14" s="186">
        <f t="shared" si="1"/>
        <v>56</v>
      </c>
      <c r="Q14" s="268" t="s">
        <v>52</v>
      </c>
      <c r="R14" s="218"/>
      <c r="S14" s="481">
        <f t="shared" si="2"/>
        <v>2</v>
      </c>
      <c r="T14" s="481" t="e">
        <f t="shared" si="3"/>
        <v>#VALUE!</v>
      </c>
      <c r="U14" s="481" t="e">
        <f t="shared" si="4"/>
        <v>#VALUE!</v>
      </c>
      <c r="V14" s="481">
        <f t="shared" si="5"/>
        <v>3</v>
      </c>
      <c r="W14" s="481">
        <f t="shared" si="6"/>
        <v>8</v>
      </c>
      <c r="X14" s="481">
        <f t="shared" si="7"/>
        <v>5</v>
      </c>
      <c r="Y14" s="8">
        <v>56</v>
      </c>
    </row>
    <row r="15" spans="1:25" ht="15.75" customHeight="1">
      <c r="A15" s="530">
        <v>1840688</v>
      </c>
      <c r="B15" s="524" t="s">
        <v>557</v>
      </c>
      <c r="C15" s="486" t="s">
        <v>558</v>
      </c>
      <c r="D15" s="498" t="s">
        <v>277</v>
      </c>
      <c r="E15" s="532" t="s">
        <v>94</v>
      </c>
      <c r="F15" s="48">
        <v>0</v>
      </c>
      <c r="G15" s="532">
        <v>6</v>
      </c>
      <c r="H15" s="48">
        <f>VLOOKUP(G15*(-1),HAIES,2)</f>
        <v>21</v>
      </c>
      <c r="I15" s="468">
        <v>1.11</v>
      </c>
      <c r="J15" s="264">
        <f>VLOOKUP(I15,HAUT,2)</f>
        <v>13</v>
      </c>
      <c r="K15" s="468" t="s">
        <v>94</v>
      </c>
      <c r="L15" s="264">
        <v>0</v>
      </c>
      <c r="M15" s="533">
        <v>8.45</v>
      </c>
      <c r="N15" s="267">
        <f t="shared" si="0"/>
        <v>20</v>
      </c>
      <c r="O15" s="392">
        <v>6</v>
      </c>
      <c r="P15" s="186">
        <f t="shared" si="1"/>
        <v>54</v>
      </c>
      <c r="Q15" s="268" t="s">
        <v>52</v>
      </c>
      <c r="R15" s="218"/>
      <c r="S15" s="481" t="e">
        <f t="shared" si="2"/>
        <v>#VALUE!</v>
      </c>
      <c r="T15" s="481">
        <f t="shared" si="3"/>
        <v>3</v>
      </c>
      <c r="U15" s="481">
        <f t="shared" si="4"/>
        <v>1</v>
      </c>
      <c r="V15" s="481" t="e">
        <f t="shared" si="5"/>
        <v>#VALUE!</v>
      </c>
      <c r="W15" s="481">
        <f t="shared" si="6"/>
        <v>5</v>
      </c>
      <c r="X15" s="481">
        <f t="shared" si="7"/>
        <v>6</v>
      </c>
      <c r="Y15" s="8">
        <v>54</v>
      </c>
    </row>
    <row r="16" spans="1:25" ht="15.75" customHeight="1">
      <c r="A16" s="530">
        <v>2017072</v>
      </c>
      <c r="B16" s="524" t="s">
        <v>561</v>
      </c>
      <c r="C16" s="486" t="s">
        <v>316</v>
      </c>
      <c r="D16" s="498" t="s">
        <v>277</v>
      </c>
      <c r="E16" s="532" t="s">
        <v>94</v>
      </c>
      <c r="F16" s="48">
        <v>0</v>
      </c>
      <c r="G16" s="532">
        <v>6.5</v>
      </c>
      <c r="H16" s="48">
        <f>VLOOKUP(G16*(-1),HAIES,2)</f>
        <v>16</v>
      </c>
      <c r="I16" s="468" t="s">
        <v>94</v>
      </c>
      <c r="J16" s="264">
        <v>0</v>
      </c>
      <c r="K16" s="468">
        <v>9.7</v>
      </c>
      <c r="L16" s="264">
        <f>VLOOKUP(K16,PENT,2)</f>
        <v>20</v>
      </c>
      <c r="M16" s="533">
        <v>7.9</v>
      </c>
      <c r="N16" s="267">
        <f t="shared" si="0"/>
        <v>18</v>
      </c>
      <c r="O16" s="392">
        <v>6</v>
      </c>
      <c r="P16" s="186">
        <f t="shared" si="1"/>
        <v>54</v>
      </c>
      <c r="Q16" s="268" t="s">
        <v>52</v>
      </c>
      <c r="R16" s="218"/>
      <c r="S16" s="481" t="e">
        <f t="shared" si="2"/>
        <v>#VALUE!</v>
      </c>
      <c r="T16" s="481">
        <f t="shared" si="3"/>
        <v>11</v>
      </c>
      <c r="U16" s="481" t="e">
        <f t="shared" si="4"/>
        <v>#VALUE!</v>
      </c>
      <c r="V16" s="481">
        <f t="shared" si="5"/>
        <v>6</v>
      </c>
      <c r="W16" s="481">
        <f t="shared" si="6"/>
        <v>12</v>
      </c>
      <c r="X16" s="481">
        <f t="shared" si="7"/>
        <v>6</v>
      </c>
      <c r="Y16" s="8">
        <v>54</v>
      </c>
    </row>
    <row r="17" spans="1:25" ht="15.75" customHeight="1">
      <c r="A17" s="502">
        <v>2098534</v>
      </c>
      <c r="B17" s="528" t="s">
        <v>606</v>
      </c>
      <c r="C17" s="503" t="s">
        <v>607</v>
      </c>
      <c r="D17" s="498" t="s">
        <v>102</v>
      </c>
      <c r="E17" s="532">
        <v>5.1</v>
      </c>
      <c r="F17" s="48">
        <f>VLOOKUP(E17*(-1),VIT,2)</f>
        <v>16</v>
      </c>
      <c r="G17" s="532" t="s">
        <v>94</v>
      </c>
      <c r="H17" s="48">
        <v>0</v>
      </c>
      <c r="I17" s="468" t="s">
        <v>94</v>
      </c>
      <c r="J17" s="264">
        <v>0</v>
      </c>
      <c r="K17" s="468">
        <v>9.8</v>
      </c>
      <c r="L17" s="264">
        <f>VLOOKUP(K17,PENT,2)</f>
        <v>20</v>
      </c>
      <c r="M17" s="533">
        <v>7.5</v>
      </c>
      <c r="N17" s="267">
        <f t="shared" si="0"/>
        <v>17</v>
      </c>
      <c r="O17" s="392">
        <v>8</v>
      </c>
      <c r="P17" s="186">
        <f t="shared" si="1"/>
        <v>53</v>
      </c>
      <c r="Q17" s="268" t="s">
        <v>52</v>
      </c>
      <c r="R17" s="218"/>
      <c r="S17" s="481">
        <f t="shared" si="2"/>
        <v>1</v>
      </c>
      <c r="T17" s="481" t="e">
        <f t="shared" si="3"/>
        <v>#VALUE!</v>
      </c>
      <c r="U17" s="481" t="e">
        <f t="shared" si="4"/>
        <v>#VALUE!</v>
      </c>
      <c r="V17" s="481">
        <f t="shared" si="5"/>
        <v>5</v>
      </c>
      <c r="W17" s="481">
        <f t="shared" si="6"/>
        <v>16</v>
      </c>
      <c r="X17" s="481">
        <f t="shared" si="7"/>
        <v>8</v>
      </c>
      <c r="Y17" s="8">
        <v>53</v>
      </c>
    </row>
    <row r="18" spans="1:25" ht="15.75" customHeight="1">
      <c r="A18" s="530">
        <v>2088728</v>
      </c>
      <c r="B18" s="524" t="s">
        <v>594</v>
      </c>
      <c r="C18" s="486" t="s">
        <v>595</v>
      </c>
      <c r="D18" s="498" t="s">
        <v>102</v>
      </c>
      <c r="E18" s="532">
        <v>5.3</v>
      </c>
      <c r="F18" s="48">
        <f>VLOOKUP(E18*(-1),VIT,2)</f>
        <v>13</v>
      </c>
      <c r="G18" s="532" t="s">
        <v>94</v>
      </c>
      <c r="H18" s="48">
        <v>0</v>
      </c>
      <c r="I18" s="468" t="s">
        <v>94</v>
      </c>
      <c r="J18" s="264">
        <v>0</v>
      </c>
      <c r="K18" s="468">
        <v>9</v>
      </c>
      <c r="L18" s="264">
        <f>VLOOKUP(K18,PENT,2)</f>
        <v>16</v>
      </c>
      <c r="M18" s="533">
        <v>9.1</v>
      </c>
      <c r="N18" s="267">
        <f t="shared" si="0"/>
        <v>23</v>
      </c>
      <c r="O18" s="392">
        <v>9</v>
      </c>
      <c r="P18" s="186">
        <f t="shared" si="1"/>
        <v>52</v>
      </c>
      <c r="Q18" s="268" t="s">
        <v>52</v>
      </c>
      <c r="R18" s="218"/>
      <c r="S18" s="481">
        <f t="shared" si="2"/>
        <v>3</v>
      </c>
      <c r="T18" s="481" t="e">
        <f t="shared" si="3"/>
        <v>#VALUE!</v>
      </c>
      <c r="U18" s="481" t="e">
        <f t="shared" si="4"/>
        <v>#VALUE!</v>
      </c>
      <c r="V18" s="481">
        <f t="shared" si="5"/>
        <v>15</v>
      </c>
      <c r="W18" s="481">
        <f t="shared" si="6"/>
        <v>2</v>
      </c>
      <c r="X18" s="481">
        <f t="shared" si="7"/>
        <v>9</v>
      </c>
      <c r="Y18" s="8">
        <v>52</v>
      </c>
    </row>
    <row r="19" spans="1:25" ht="15.75" customHeight="1">
      <c r="A19" s="530">
        <v>1867311</v>
      </c>
      <c r="B19" s="524" t="s">
        <v>555</v>
      </c>
      <c r="C19" s="486" t="s">
        <v>556</v>
      </c>
      <c r="D19" s="498" t="s">
        <v>237</v>
      </c>
      <c r="E19" s="532" t="s">
        <v>94</v>
      </c>
      <c r="F19" s="48">
        <v>0</v>
      </c>
      <c r="G19" s="532">
        <v>6.1</v>
      </c>
      <c r="H19" s="48">
        <f>VLOOKUP(G19*(-1),HAIES,2)</f>
        <v>20</v>
      </c>
      <c r="I19" s="468">
        <v>1.07</v>
      </c>
      <c r="J19" s="264">
        <f>VLOOKUP(I19,HAUT,2)</f>
        <v>11</v>
      </c>
      <c r="K19" s="468" t="s">
        <v>94</v>
      </c>
      <c r="L19" s="264">
        <v>0</v>
      </c>
      <c r="M19" s="533">
        <v>8.7</v>
      </c>
      <c r="N19" s="267">
        <f t="shared" si="0"/>
        <v>21</v>
      </c>
      <c r="O19" s="392">
        <v>9</v>
      </c>
      <c r="P19" s="186">
        <f t="shared" si="1"/>
        <v>52</v>
      </c>
      <c r="Q19" s="268" t="s">
        <v>52</v>
      </c>
      <c r="R19" s="218"/>
      <c r="S19" s="481" t="e">
        <f t="shared" si="2"/>
        <v>#VALUE!</v>
      </c>
      <c r="T19" s="481">
        <f t="shared" si="3"/>
        <v>4</v>
      </c>
      <c r="U19" s="481">
        <f t="shared" si="4"/>
        <v>2</v>
      </c>
      <c r="V19" s="481" t="e">
        <f t="shared" si="5"/>
        <v>#VALUE!</v>
      </c>
      <c r="W19" s="481">
        <f t="shared" si="6"/>
        <v>3</v>
      </c>
      <c r="X19" s="481">
        <f t="shared" si="7"/>
        <v>9</v>
      </c>
      <c r="Y19" s="8">
        <v>52</v>
      </c>
    </row>
    <row r="20" spans="1:25" ht="15.75" customHeight="1">
      <c r="A20" s="530">
        <v>2125093</v>
      </c>
      <c r="B20" s="524" t="s">
        <v>457</v>
      </c>
      <c r="C20" s="486" t="s">
        <v>572</v>
      </c>
      <c r="D20" s="498" t="s">
        <v>409</v>
      </c>
      <c r="E20" s="532" t="s">
        <v>94</v>
      </c>
      <c r="F20" s="48">
        <v>0</v>
      </c>
      <c r="G20" s="532">
        <v>6.6</v>
      </c>
      <c r="H20" s="48">
        <f>VLOOKUP(G20*(-1),HAIES,2)</f>
        <v>15</v>
      </c>
      <c r="I20" s="468" t="s">
        <v>94</v>
      </c>
      <c r="J20" s="264">
        <v>0</v>
      </c>
      <c r="K20" s="468">
        <v>9.5</v>
      </c>
      <c r="L20" s="264">
        <f aca="true" t="shared" si="8" ref="L20:L29">VLOOKUP(K20,PENT,2)</f>
        <v>19</v>
      </c>
      <c r="M20" s="533">
        <v>7.95</v>
      </c>
      <c r="N20" s="267">
        <f t="shared" si="0"/>
        <v>18</v>
      </c>
      <c r="O20" s="392">
        <v>9</v>
      </c>
      <c r="P20" s="186">
        <f t="shared" si="1"/>
        <v>52</v>
      </c>
      <c r="Q20" s="268" t="s">
        <v>52</v>
      </c>
      <c r="R20" s="218"/>
      <c r="S20" s="481" t="e">
        <f t="shared" si="2"/>
        <v>#VALUE!</v>
      </c>
      <c r="T20" s="481">
        <f t="shared" si="3"/>
        <v>13</v>
      </c>
      <c r="U20" s="481" t="e">
        <f t="shared" si="4"/>
        <v>#VALUE!</v>
      </c>
      <c r="V20" s="481">
        <f t="shared" si="5"/>
        <v>9</v>
      </c>
      <c r="W20" s="481">
        <f t="shared" si="6"/>
        <v>11</v>
      </c>
      <c r="X20" s="481">
        <f t="shared" si="7"/>
        <v>9</v>
      </c>
      <c r="Y20" s="8">
        <v>52</v>
      </c>
    </row>
    <row r="21" spans="1:25" ht="15.75" customHeight="1">
      <c r="A21" s="530">
        <v>2082407</v>
      </c>
      <c r="B21" s="524" t="s">
        <v>306</v>
      </c>
      <c r="C21" s="486" t="s">
        <v>562</v>
      </c>
      <c r="D21" s="498" t="s">
        <v>277</v>
      </c>
      <c r="E21" s="532" t="s">
        <v>94</v>
      </c>
      <c r="F21" s="48">
        <v>0</v>
      </c>
      <c r="G21" s="532">
        <v>6.8</v>
      </c>
      <c r="H21" s="48">
        <f>VLOOKUP(G21*(-1),HAIES,2)</f>
        <v>13</v>
      </c>
      <c r="I21" s="468" t="s">
        <v>94</v>
      </c>
      <c r="J21" s="264">
        <v>0</v>
      </c>
      <c r="K21" s="468">
        <v>9.35</v>
      </c>
      <c r="L21" s="264">
        <f t="shared" si="8"/>
        <v>18</v>
      </c>
      <c r="M21" s="533">
        <v>7.5</v>
      </c>
      <c r="N21" s="267">
        <f t="shared" si="0"/>
        <v>17</v>
      </c>
      <c r="O21" s="392">
        <v>12</v>
      </c>
      <c r="P21" s="186">
        <f t="shared" si="1"/>
        <v>48</v>
      </c>
      <c r="Q21" s="268" t="s">
        <v>52</v>
      </c>
      <c r="R21" s="52"/>
      <c r="S21" s="481" t="e">
        <f t="shared" si="2"/>
        <v>#VALUE!</v>
      </c>
      <c r="T21" s="481">
        <f t="shared" si="3"/>
        <v>16</v>
      </c>
      <c r="U21" s="481" t="e">
        <f t="shared" si="4"/>
        <v>#VALUE!</v>
      </c>
      <c r="V21" s="481">
        <f t="shared" si="5"/>
        <v>10</v>
      </c>
      <c r="W21" s="481">
        <f t="shared" si="6"/>
        <v>16</v>
      </c>
      <c r="X21" s="481">
        <f t="shared" si="7"/>
        <v>12</v>
      </c>
      <c r="Y21" s="8">
        <v>48</v>
      </c>
    </row>
    <row r="22" spans="1:25" ht="15.75" customHeight="1">
      <c r="A22" s="530">
        <v>2087353</v>
      </c>
      <c r="B22" s="524" t="s">
        <v>570</v>
      </c>
      <c r="C22" s="486" t="s">
        <v>571</v>
      </c>
      <c r="D22" s="498" t="s">
        <v>317</v>
      </c>
      <c r="E22" s="532">
        <v>5.3</v>
      </c>
      <c r="F22" s="48">
        <f>VLOOKUP(E22*(-1),VIT,2)</f>
        <v>13</v>
      </c>
      <c r="G22" s="532" t="s">
        <v>94</v>
      </c>
      <c r="H22" s="48">
        <v>0</v>
      </c>
      <c r="I22" s="468" t="s">
        <v>94</v>
      </c>
      <c r="J22" s="264">
        <v>0</v>
      </c>
      <c r="K22" s="468">
        <v>10.2</v>
      </c>
      <c r="L22" s="264">
        <f t="shared" si="8"/>
        <v>22</v>
      </c>
      <c r="M22" s="533">
        <v>6.6</v>
      </c>
      <c r="N22" s="267">
        <f t="shared" si="0"/>
        <v>13</v>
      </c>
      <c r="O22" s="392">
        <v>12</v>
      </c>
      <c r="P22" s="186">
        <f t="shared" si="1"/>
        <v>48</v>
      </c>
      <c r="Q22" s="268" t="s">
        <v>52</v>
      </c>
      <c r="R22" s="52"/>
      <c r="S22" s="481">
        <f t="shared" si="2"/>
        <v>3</v>
      </c>
      <c r="T22" s="481" t="e">
        <f t="shared" si="3"/>
        <v>#VALUE!</v>
      </c>
      <c r="U22" s="481" t="e">
        <f t="shared" si="4"/>
        <v>#VALUE!</v>
      </c>
      <c r="V22" s="481">
        <f t="shared" si="5"/>
        <v>4</v>
      </c>
      <c r="W22" s="481">
        <f t="shared" si="6"/>
        <v>31</v>
      </c>
      <c r="X22" s="481">
        <f t="shared" si="7"/>
        <v>12</v>
      </c>
      <c r="Y22" s="8">
        <v>48</v>
      </c>
    </row>
    <row r="23" spans="1:25" ht="15.75" customHeight="1">
      <c r="A23" s="530">
        <v>1891192</v>
      </c>
      <c r="B23" s="524" t="s">
        <v>585</v>
      </c>
      <c r="C23" s="486" t="s">
        <v>586</v>
      </c>
      <c r="D23" s="498" t="s">
        <v>102</v>
      </c>
      <c r="E23" s="532">
        <v>5.5</v>
      </c>
      <c r="F23" s="48">
        <f>VLOOKUP(E23*(-1),VIT,2)</f>
        <v>11</v>
      </c>
      <c r="G23" s="532" t="s">
        <v>94</v>
      </c>
      <c r="H23" s="48">
        <v>0</v>
      </c>
      <c r="I23" s="468" t="s">
        <v>94</v>
      </c>
      <c r="J23" s="264">
        <v>0</v>
      </c>
      <c r="K23" s="468">
        <v>9.7</v>
      </c>
      <c r="L23" s="264">
        <f t="shared" si="8"/>
        <v>20</v>
      </c>
      <c r="M23" s="533">
        <v>7.3</v>
      </c>
      <c r="N23" s="267">
        <f t="shared" si="0"/>
        <v>16</v>
      </c>
      <c r="O23" s="392">
        <v>14</v>
      </c>
      <c r="P23" s="186">
        <f t="shared" si="1"/>
        <v>47</v>
      </c>
      <c r="Q23" s="268" t="s">
        <v>52</v>
      </c>
      <c r="R23" s="218"/>
      <c r="S23" s="481">
        <f t="shared" si="2"/>
        <v>7</v>
      </c>
      <c r="T23" s="481" t="e">
        <f t="shared" si="3"/>
        <v>#VALUE!</v>
      </c>
      <c r="U23" s="481" t="e">
        <f t="shared" si="4"/>
        <v>#VALUE!</v>
      </c>
      <c r="V23" s="481">
        <f t="shared" si="5"/>
        <v>6</v>
      </c>
      <c r="W23" s="481">
        <f t="shared" si="6"/>
        <v>19</v>
      </c>
      <c r="X23" s="481">
        <f t="shared" si="7"/>
        <v>14</v>
      </c>
      <c r="Y23" s="8">
        <v>47</v>
      </c>
    </row>
    <row r="24" spans="1:25" ht="15.75" customHeight="1">
      <c r="A24" s="530">
        <v>2102552</v>
      </c>
      <c r="B24" s="524" t="s">
        <v>588</v>
      </c>
      <c r="C24" s="486" t="s">
        <v>589</v>
      </c>
      <c r="D24" s="498" t="s">
        <v>102</v>
      </c>
      <c r="E24" s="532">
        <v>5.5</v>
      </c>
      <c r="F24" s="48">
        <f>VLOOKUP(E24*(-1),VIT,2)</f>
        <v>11</v>
      </c>
      <c r="G24" s="532" t="s">
        <v>94</v>
      </c>
      <c r="H24" s="48">
        <v>0</v>
      </c>
      <c r="I24" s="468" t="s">
        <v>94</v>
      </c>
      <c r="J24" s="264">
        <v>0</v>
      </c>
      <c r="K24" s="468">
        <v>8.9</v>
      </c>
      <c r="L24" s="264">
        <f t="shared" si="8"/>
        <v>16</v>
      </c>
      <c r="M24" s="533">
        <v>8.1</v>
      </c>
      <c r="N24" s="267">
        <f t="shared" si="0"/>
        <v>19</v>
      </c>
      <c r="O24" s="392">
        <v>15</v>
      </c>
      <c r="P24" s="186">
        <f t="shared" si="1"/>
        <v>46</v>
      </c>
      <c r="Q24" s="268" t="s">
        <v>52</v>
      </c>
      <c r="R24" s="218"/>
      <c r="S24" s="481">
        <f t="shared" si="2"/>
        <v>7</v>
      </c>
      <c r="T24" s="481" t="e">
        <f t="shared" si="3"/>
        <v>#VALUE!</v>
      </c>
      <c r="U24" s="481" t="e">
        <f t="shared" si="4"/>
        <v>#VALUE!</v>
      </c>
      <c r="V24" s="481">
        <f t="shared" si="5"/>
        <v>18</v>
      </c>
      <c r="W24" s="481">
        <f t="shared" si="6"/>
        <v>8</v>
      </c>
      <c r="X24" s="481">
        <f t="shared" si="7"/>
        <v>15</v>
      </c>
      <c r="Y24" s="8">
        <v>46</v>
      </c>
    </row>
    <row r="25" spans="1:25" ht="15.75" customHeight="1">
      <c r="A25" s="530">
        <v>1933433</v>
      </c>
      <c r="B25" s="524" t="s">
        <v>563</v>
      </c>
      <c r="C25" s="486" t="s">
        <v>565</v>
      </c>
      <c r="D25" s="498" t="s">
        <v>277</v>
      </c>
      <c r="E25" s="532" t="s">
        <v>94</v>
      </c>
      <c r="F25" s="48">
        <v>0</v>
      </c>
      <c r="G25" s="532">
        <v>6.6</v>
      </c>
      <c r="H25" s="48">
        <f>VLOOKUP(G25*(-1),HAIES,2)</f>
        <v>15</v>
      </c>
      <c r="I25" s="468" t="s">
        <v>94</v>
      </c>
      <c r="J25" s="264">
        <v>0</v>
      </c>
      <c r="K25" s="468">
        <v>8.95</v>
      </c>
      <c r="L25" s="264">
        <f t="shared" si="8"/>
        <v>16</v>
      </c>
      <c r="M25" s="533">
        <v>7</v>
      </c>
      <c r="N25" s="267">
        <f t="shared" si="0"/>
        <v>15</v>
      </c>
      <c r="O25" s="392">
        <v>15</v>
      </c>
      <c r="P25" s="186">
        <f t="shared" si="1"/>
        <v>46</v>
      </c>
      <c r="Q25" s="268" t="s">
        <v>52</v>
      </c>
      <c r="R25" s="218"/>
      <c r="S25" s="481" t="e">
        <f t="shared" si="2"/>
        <v>#VALUE!</v>
      </c>
      <c r="T25" s="481">
        <f t="shared" si="3"/>
        <v>13</v>
      </c>
      <c r="U25" s="481" t="e">
        <f t="shared" si="4"/>
        <v>#VALUE!</v>
      </c>
      <c r="V25" s="481">
        <f t="shared" si="5"/>
        <v>16</v>
      </c>
      <c r="W25" s="481">
        <f t="shared" si="6"/>
        <v>22</v>
      </c>
      <c r="X25" s="481">
        <f t="shared" si="7"/>
        <v>15</v>
      </c>
      <c r="Y25" s="8">
        <v>46</v>
      </c>
    </row>
    <row r="26" spans="1:25" ht="15.75" customHeight="1">
      <c r="A26" s="530">
        <v>2100646</v>
      </c>
      <c r="B26" s="524" t="s">
        <v>573</v>
      </c>
      <c r="C26" s="486" t="s">
        <v>228</v>
      </c>
      <c r="D26" s="498" t="s">
        <v>409</v>
      </c>
      <c r="E26" s="532" t="s">
        <v>94</v>
      </c>
      <c r="F26" s="48">
        <v>0</v>
      </c>
      <c r="G26" s="532">
        <v>6.4</v>
      </c>
      <c r="H26" s="48">
        <f>VLOOKUP(G26*(-1),HAIES,2)</f>
        <v>17</v>
      </c>
      <c r="I26" s="468" t="s">
        <v>94</v>
      </c>
      <c r="J26" s="264">
        <v>0</v>
      </c>
      <c r="K26" s="468">
        <v>9.1</v>
      </c>
      <c r="L26" s="264">
        <f t="shared" si="8"/>
        <v>17</v>
      </c>
      <c r="M26" s="533">
        <v>6.2</v>
      </c>
      <c r="N26" s="267">
        <f t="shared" si="0"/>
        <v>11</v>
      </c>
      <c r="O26" s="392">
        <v>17</v>
      </c>
      <c r="P26" s="186">
        <f t="shared" si="1"/>
        <v>45</v>
      </c>
      <c r="Q26" s="268" t="s">
        <v>52</v>
      </c>
      <c r="R26" s="218"/>
      <c r="S26" s="481" t="e">
        <f t="shared" si="2"/>
        <v>#VALUE!</v>
      </c>
      <c r="T26" s="481">
        <f t="shared" si="3"/>
        <v>9</v>
      </c>
      <c r="U26" s="481" t="e">
        <f t="shared" si="4"/>
        <v>#VALUE!</v>
      </c>
      <c r="V26" s="481">
        <f t="shared" si="5"/>
        <v>14</v>
      </c>
      <c r="W26" s="481">
        <f t="shared" si="6"/>
        <v>34</v>
      </c>
      <c r="X26" s="481">
        <f t="shared" si="7"/>
        <v>17</v>
      </c>
      <c r="Y26" s="8">
        <v>45</v>
      </c>
    </row>
    <row r="27" spans="1:25" ht="15.75" customHeight="1">
      <c r="A27" s="530">
        <v>2100635</v>
      </c>
      <c r="B27" s="524" t="s">
        <v>574</v>
      </c>
      <c r="C27" s="486" t="s">
        <v>575</v>
      </c>
      <c r="D27" s="498" t="s">
        <v>409</v>
      </c>
      <c r="E27" s="532" t="s">
        <v>94</v>
      </c>
      <c r="F27" s="48">
        <v>0</v>
      </c>
      <c r="G27" s="532">
        <v>7.2</v>
      </c>
      <c r="H27" s="48">
        <f>VLOOKUP(G27*(-1),HAIES,2)</f>
        <v>11</v>
      </c>
      <c r="I27" s="468" t="s">
        <v>94</v>
      </c>
      <c r="J27" s="264">
        <v>0</v>
      </c>
      <c r="K27" s="468">
        <v>8.35</v>
      </c>
      <c r="L27" s="264">
        <f t="shared" si="8"/>
        <v>13</v>
      </c>
      <c r="M27" s="533">
        <v>8.45</v>
      </c>
      <c r="N27" s="267">
        <f t="shared" si="0"/>
        <v>20</v>
      </c>
      <c r="O27" s="392">
        <v>18</v>
      </c>
      <c r="P27" s="186">
        <f t="shared" si="1"/>
        <v>44</v>
      </c>
      <c r="Q27" s="268" t="s">
        <v>52</v>
      </c>
      <c r="R27" s="218"/>
      <c r="S27" s="481" t="e">
        <f t="shared" si="2"/>
        <v>#VALUE!</v>
      </c>
      <c r="T27" s="481">
        <f t="shared" si="3"/>
        <v>18</v>
      </c>
      <c r="U27" s="481" t="e">
        <f t="shared" si="4"/>
        <v>#VALUE!</v>
      </c>
      <c r="V27" s="481">
        <f t="shared" si="5"/>
        <v>25</v>
      </c>
      <c r="W27" s="481">
        <f t="shared" si="6"/>
        <v>5</v>
      </c>
      <c r="X27" s="481">
        <f t="shared" si="7"/>
        <v>18</v>
      </c>
      <c r="Y27" s="8">
        <v>44</v>
      </c>
    </row>
    <row r="28" spans="1:25" ht="15.75" customHeight="1">
      <c r="A28" s="499">
        <v>1891307</v>
      </c>
      <c r="B28" s="528" t="s">
        <v>614</v>
      </c>
      <c r="C28" s="503" t="s">
        <v>615</v>
      </c>
      <c r="D28" s="498" t="s">
        <v>102</v>
      </c>
      <c r="E28" s="532">
        <v>5.4</v>
      </c>
      <c r="F28" s="48">
        <f>VLOOKUP(E28*(-1),VIT,2)</f>
        <v>12</v>
      </c>
      <c r="G28" s="532" t="s">
        <v>94</v>
      </c>
      <c r="H28" s="48">
        <v>0</v>
      </c>
      <c r="I28" s="468" t="s">
        <v>94</v>
      </c>
      <c r="J28" s="264">
        <v>0</v>
      </c>
      <c r="K28" s="468">
        <v>9.2</v>
      </c>
      <c r="L28" s="264">
        <f t="shared" si="8"/>
        <v>17</v>
      </c>
      <c r="M28" s="533">
        <v>7</v>
      </c>
      <c r="N28" s="267">
        <f t="shared" si="0"/>
        <v>15</v>
      </c>
      <c r="O28" s="392">
        <v>18</v>
      </c>
      <c r="P28" s="186">
        <f t="shared" si="1"/>
        <v>44</v>
      </c>
      <c r="Q28" s="268" t="s">
        <v>52</v>
      </c>
      <c r="R28" s="218"/>
      <c r="S28" s="481">
        <f t="shared" si="2"/>
        <v>6</v>
      </c>
      <c r="T28" s="481" t="e">
        <f t="shared" si="3"/>
        <v>#VALUE!</v>
      </c>
      <c r="U28" s="481" t="e">
        <f t="shared" si="4"/>
        <v>#VALUE!</v>
      </c>
      <c r="V28" s="481">
        <f t="shared" si="5"/>
        <v>11</v>
      </c>
      <c r="W28" s="481">
        <f t="shared" si="6"/>
        <v>22</v>
      </c>
      <c r="X28" s="481">
        <f t="shared" si="7"/>
        <v>18</v>
      </c>
      <c r="Y28" s="8">
        <v>44</v>
      </c>
    </row>
    <row r="29" spans="1:25" ht="15.75" customHeight="1">
      <c r="A29" s="502">
        <v>2102549</v>
      </c>
      <c r="B29" s="528" t="s">
        <v>600</v>
      </c>
      <c r="C29" s="503" t="s">
        <v>601</v>
      </c>
      <c r="D29" s="498" t="s">
        <v>102</v>
      </c>
      <c r="E29" s="532">
        <v>5.5</v>
      </c>
      <c r="F29" s="48">
        <f>VLOOKUP(E29*(-1),VIT,2)</f>
        <v>11</v>
      </c>
      <c r="G29" s="532" t="s">
        <v>94</v>
      </c>
      <c r="H29" s="48">
        <v>0</v>
      </c>
      <c r="I29" s="468" t="s">
        <v>94</v>
      </c>
      <c r="J29" s="264">
        <v>0</v>
      </c>
      <c r="K29" s="468">
        <v>8.6</v>
      </c>
      <c r="L29" s="264">
        <f t="shared" si="8"/>
        <v>14</v>
      </c>
      <c r="M29" s="533">
        <v>7.9</v>
      </c>
      <c r="N29" s="267">
        <f t="shared" si="0"/>
        <v>18</v>
      </c>
      <c r="O29" s="392">
        <v>20</v>
      </c>
      <c r="P29" s="186">
        <f t="shared" si="1"/>
        <v>43</v>
      </c>
      <c r="Q29" s="268" t="s">
        <v>52</v>
      </c>
      <c r="R29" s="218"/>
      <c r="S29" s="481">
        <f t="shared" si="2"/>
        <v>7</v>
      </c>
      <c r="T29" s="481" t="e">
        <f t="shared" si="3"/>
        <v>#VALUE!</v>
      </c>
      <c r="U29" s="481" t="e">
        <f t="shared" si="4"/>
        <v>#VALUE!</v>
      </c>
      <c r="V29" s="481">
        <f t="shared" si="5"/>
        <v>22</v>
      </c>
      <c r="W29" s="481">
        <f t="shared" si="6"/>
        <v>12</v>
      </c>
      <c r="X29" s="481">
        <f t="shared" si="7"/>
        <v>20</v>
      </c>
      <c r="Y29" s="8">
        <v>43</v>
      </c>
    </row>
    <row r="30" spans="1:25" ht="15.75" customHeight="1">
      <c r="A30" s="502">
        <v>1759463</v>
      </c>
      <c r="B30" s="528" t="s">
        <v>608</v>
      </c>
      <c r="C30" s="503" t="s">
        <v>609</v>
      </c>
      <c r="D30" s="498" t="s">
        <v>102</v>
      </c>
      <c r="E30" s="532" t="s">
        <v>94</v>
      </c>
      <c r="F30" s="48">
        <v>0</v>
      </c>
      <c r="G30" s="532">
        <v>6.3</v>
      </c>
      <c r="H30" s="48">
        <f>VLOOKUP(G30*(-1),HAIES,2)</f>
        <v>18</v>
      </c>
      <c r="I30" s="468">
        <v>1.03</v>
      </c>
      <c r="J30" s="264">
        <f>VLOOKUP(I30,HAUT,2)</f>
        <v>7</v>
      </c>
      <c r="K30" s="468" t="s">
        <v>94</v>
      </c>
      <c r="L30" s="264">
        <v>0</v>
      </c>
      <c r="M30" s="533">
        <v>7.8</v>
      </c>
      <c r="N30" s="267">
        <f t="shared" si="0"/>
        <v>18</v>
      </c>
      <c r="O30" s="392">
        <v>20</v>
      </c>
      <c r="P30" s="186">
        <f t="shared" si="1"/>
        <v>43</v>
      </c>
      <c r="Q30" s="268" t="s">
        <v>52</v>
      </c>
      <c r="R30" s="52"/>
      <c r="S30" s="481" t="e">
        <f t="shared" si="2"/>
        <v>#VALUE!</v>
      </c>
      <c r="T30" s="481">
        <f t="shared" si="3"/>
        <v>7</v>
      </c>
      <c r="U30" s="481">
        <f t="shared" si="4"/>
        <v>4</v>
      </c>
      <c r="V30" s="481" t="e">
        <f t="shared" si="5"/>
        <v>#VALUE!</v>
      </c>
      <c r="W30" s="481">
        <f t="shared" si="6"/>
        <v>14</v>
      </c>
      <c r="X30" s="481">
        <f t="shared" si="7"/>
        <v>20</v>
      </c>
      <c r="Y30" s="8">
        <v>43</v>
      </c>
    </row>
    <row r="31" spans="1:25" ht="15.75" customHeight="1">
      <c r="A31" s="530">
        <v>2015870</v>
      </c>
      <c r="B31" s="524" t="s">
        <v>592</v>
      </c>
      <c r="C31" s="486" t="s">
        <v>593</v>
      </c>
      <c r="D31" s="498" t="s">
        <v>102</v>
      </c>
      <c r="E31" s="532">
        <v>5.3</v>
      </c>
      <c r="F31" s="48">
        <f>VLOOKUP(E31*(-1),VIT,2)</f>
        <v>13</v>
      </c>
      <c r="G31" s="532"/>
      <c r="H31" s="48">
        <v>0</v>
      </c>
      <c r="I31" s="468" t="s">
        <v>94</v>
      </c>
      <c r="J31" s="264">
        <v>0</v>
      </c>
      <c r="K31" s="468">
        <v>8.7</v>
      </c>
      <c r="L31" s="264">
        <f>VLOOKUP(K31,PENT,2)</f>
        <v>15</v>
      </c>
      <c r="M31" s="533">
        <v>7.2</v>
      </c>
      <c r="N31" s="267">
        <f t="shared" si="0"/>
        <v>15</v>
      </c>
      <c r="O31" s="392">
        <v>20</v>
      </c>
      <c r="P31" s="186">
        <f t="shared" si="1"/>
        <v>43</v>
      </c>
      <c r="Q31" s="268" t="s">
        <v>52</v>
      </c>
      <c r="R31" s="218"/>
      <c r="S31" s="481">
        <f t="shared" si="2"/>
        <v>3</v>
      </c>
      <c r="T31" s="481" t="e">
        <f t="shared" si="3"/>
        <v>#N/A</v>
      </c>
      <c r="U31" s="481" t="e">
        <f t="shared" si="4"/>
        <v>#VALUE!</v>
      </c>
      <c r="V31" s="481">
        <f t="shared" si="5"/>
        <v>20</v>
      </c>
      <c r="W31" s="481">
        <f t="shared" si="6"/>
        <v>20</v>
      </c>
      <c r="X31" s="481">
        <f t="shared" si="7"/>
        <v>20</v>
      </c>
      <c r="Y31" s="8">
        <v>43</v>
      </c>
    </row>
    <row r="32" spans="1:25" ht="15.75" customHeight="1">
      <c r="A32" s="499">
        <v>1991191</v>
      </c>
      <c r="B32" s="528" t="s">
        <v>610</v>
      </c>
      <c r="C32" s="503" t="s">
        <v>611</v>
      </c>
      <c r="D32" s="498" t="s">
        <v>102</v>
      </c>
      <c r="E32" s="532">
        <v>5.6</v>
      </c>
      <c r="F32" s="48">
        <f>VLOOKUP(E32*(-1),VIT,2)</f>
        <v>10</v>
      </c>
      <c r="G32" s="532" t="s">
        <v>94</v>
      </c>
      <c r="H32" s="48">
        <v>0</v>
      </c>
      <c r="I32" s="468" t="s">
        <v>94</v>
      </c>
      <c r="J32" s="264">
        <v>0</v>
      </c>
      <c r="K32" s="468">
        <v>9.2</v>
      </c>
      <c r="L32" s="264">
        <f>VLOOKUP(K32,PENT,2)</f>
        <v>17</v>
      </c>
      <c r="M32" s="533">
        <v>7.2</v>
      </c>
      <c r="N32" s="267">
        <f t="shared" si="0"/>
        <v>15</v>
      </c>
      <c r="O32" s="392">
        <v>23</v>
      </c>
      <c r="P32" s="186">
        <f t="shared" si="1"/>
        <v>42</v>
      </c>
      <c r="Q32" s="268" t="s">
        <v>52</v>
      </c>
      <c r="R32" s="218"/>
      <c r="S32" s="481">
        <f t="shared" si="2"/>
        <v>10</v>
      </c>
      <c r="T32" s="481" t="e">
        <f t="shared" si="3"/>
        <v>#VALUE!</v>
      </c>
      <c r="U32" s="481" t="e">
        <f t="shared" si="4"/>
        <v>#VALUE!</v>
      </c>
      <c r="V32" s="481">
        <f t="shared" si="5"/>
        <v>11</v>
      </c>
      <c r="W32" s="481">
        <f t="shared" si="6"/>
        <v>20</v>
      </c>
      <c r="X32" s="481">
        <f t="shared" si="7"/>
        <v>23</v>
      </c>
      <c r="Y32" s="8">
        <v>42</v>
      </c>
    </row>
    <row r="33" spans="1:25" ht="15.75" customHeight="1">
      <c r="A33" s="530">
        <v>1777232</v>
      </c>
      <c r="B33" s="524" t="s">
        <v>184</v>
      </c>
      <c r="C33" s="486" t="s">
        <v>229</v>
      </c>
      <c r="D33" s="498" t="s">
        <v>102</v>
      </c>
      <c r="E33" s="532" t="s">
        <v>94</v>
      </c>
      <c r="F33" s="48">
        <v>0</v>
      </c>
      <c r="G33" s="532">
        <v>6.4</v>
      </c>
      <c r="H33" s="48">
        <f>VLOOKUP(G33*(-1),HAIES,2)</f>
        <v>17</v>
      </c>
      <c r="I33" s="468">
        <v>1.07</v>
      </c>
      <c r="J33" s="264">
        <f>VLOOKUP(I33,HAUT,2)</f>
        <v>11</v>
      </c>
      <c r="K33" s="468" t="s">
        <v>94</v>
      </c>
      <c r="L33" s="264">
        <v>0</v>
      </c>
      <c r="M33" s="533">
        <v>6.9</v>
      </c>
      <c r="N33" s="267">
        <f t="shared" si="0"/>
        <v>14</v>
      </c>
      <c r="O33" s="392">
        <v>23</v>
      </c>
      <c r="P33" s="186">
        <f t="shared" si="1"/>
        <v>42</v>
      </c>
      <c r="Q33" s="268" t="s">
        <v>52</v>
      </c>
      <c r="R33" s="218"/>
      <c r="S33" s="481" t="e">
        <f t="shared" si="2"/>
        <v>#VALUE!</v>
      </c>
      <c r="T33" s="481">
        <f t="shared" si="3"/>
        <v>9</v>
      </c>
      <c r="U33" s="481">
        <f t="shared" si="4"/>
        <v>2</v>
      </c>
      <c r="V33" s="481" t="e">
        <f t="shared" si="5"/>
        <v>#VALUE!</v>
      </c>
      <c r="W33" s="481">
        <f t="shared" si="6"/>
        <v>27</v>
      </c>
      <c r="X33" s="481">
        <f t="shared" si="7"/>
        <v>23</v>
      </c>
      <c r="Y33" s="8">
        <v>42</v>
      </c>
    </row>
    <row r="34" spans="1:25" ht="15.75" customHeight="1">
      <c r="A34" s="502">
        <v>1979786</v>
      </c>
      <c r="B34" s="528" t="s">
        <v>114</v>
      </c>
      <c r="C34" s="503" t="s">
        <v>597</v>
      </c>
      <c r="D34" s="498" t="s">
        <v>102</v>
      </c>
      <c r="E34" s="532" t="s">
        <v>94</v>
      </c>
      <c r="F34" s="48">
        <v>0</v>
      </c>
      <c r="G34" s="532">
        <v>6.2</v>
      </c>
      <c r="H34" s="48">
        <f>VLOOKUP(G34*(-1),HAIES,2)</f>
        <v>19</v>
      </c>
      <c r="I34" s="468">
        <v>0.95</v>
      </c>
      <c r="J34" s="264">
        <f>VLOOKUP(I34,HAUT,2)</f>
        <v>2</v>
      </c>
      <c r="K34" s="468" t="s">
        <v>94</v>
      </c>
      <c r="L34" s="264">
        <v>0</v>
      </c>
      <c r="M34" s="533">
        <v>7.8</v>
      </c>
      <c r="N34" s="267">
        <f t="shared" si="0"/>
        <v>18</v>
      </c>
      <c r="O34" s="392">
        <v>25</v>
      </c>
      <c r="P34" s="186">
        <f t="shared" si="1"/>
        <v>39</v>
      </c>
      <c r="Q34" s="268" t="s">
        <v>52</v>
      </c>
      <c r="R34" s="218"/>
      <c r="S34" s="481" t="e">
        <f t="shared" si="2"/>
        <v>#VALUE!</v>
      </c>
      <c r="T34" s="481">
        <f t="shared" si="3"/>
        <v>6</v>
      </c>
      <c r="U34" s="481">
        <f t="shared" si="4"/>
        <v>6</v>
      </c>
      <c r="V34" s="481" t="e">
        <f t="shared" si="5"/>
        <v>#VALUE!</v>
      </c>
      <c r="W34" s="481">
        <f t="shared" si="6"/>
        <v>14</v>
      </c>
      <c r="X34" s="481">
        <f t="shared" si="7"/>
        <v>25</v>
      </c>
      <c r="Y34" s="8">
        <v>39</v>
      </c>
    </row>
    <row r="35" spans="1:25" ht="15.75" customHeight="1">
      <c r="A35" s="530">
        <v>2131823</v>
      </c>
      <c r="B35" s="524" t="s">
        <v>580</v>
      </c>
      <c r="C35" s="486" t="s">
        <v>581</v>
      </c>
      <c r="D35" s="498" t="s">
        <v>102</v>
      </c>
      <c r="E35" s="532" t="s">
        <v>94</v>
      </c>
      <c r="F35" s="48">
        <v>0</v>
      </c>
      <c r="G35" s="532">
        <v>7.1</v>
      </c>
      <c r="H35" s="48">
        <f>VLOOKUP(G35*(-1),HAIES,2)</f>
        <v>11</v>
      </c>
      <c r="I35" s="468" t="s">
        <v>94</v>
      </c>
      <c r="J35" s="264">
        <v>0</v>
      </c>
      <c r="K35" s="468">
        <v>8.2</v>
      </c>
      <c r="L35" s="264">
        <f aca="true" t="shared" si="9" ref="L35:L40">VLOOKUP(K35,PENT,2)</f>
        <v>12</v>
      </c>
      <c r="M35" s="533">
        <v>7.4</v>
      </c>
      <c r="N35" s="267">
        <f t="shared" si="0"/>
        <v>16</v>
      </c>
      <c r="O35" s="392">
        <v>25</v>
      </c>
      <c r="P35" s="186">
        <f t="shared" si="1"/>
        <v>39</v>
      </c>
      <c r="Q35" s="268" t="s">
        <v>52</v>
      </c>
      <c r="R35" s="52"/>
      <c r="S35" s="481" t="e">
        <f t="shared" si="2"/>
        <v>#VALUE!</v>
      </c>
      <c r="T35" s="481">
        <f t="shared" si="3"/>
        <v>17</v>
      </c>
      <c r="U35" s="481" t="e">
        <f t="shared" si="4"/>
        <v>#VALUE!</v>
      </c>
      <c r="V35" s="481">
        <f t="shared" si="5"/>
        <v>26</v>
      </c>
      <c r="W35" s="481">
        <f t="shared" si="6"/>
        <v>18</v>
      </c>
      <c r="X35" s="481">
        <f t="shared" si="7"/>
        <v>25</v>
      </c>
      <c r="Y35" s="8">
        <v>39</v>
      </c>
    </row>
    <row r="36" spans="1:25" ht="15.75" customHeight="1">
      <c r="A36" s="530">
        <v>1998173</v>
      </c>
      <c r="B36" s="524" t="s">
        <v>559</v>
      </c>
      <c r="C36" s="486" t="s">
        <v>560</v>
      </c>
      <c r="D36" s="498" t="s">
        <v>277</v>
      </c>
      <c r="E36" s="532">
        <v>5.8</v>
      </c>
      <c r="F36" s="48">
        <f>VLOOKUP(E36*(-1),VIT,2)</f>
        <v>9</v>
      </c>
      <c r="G36" s="532" t="s">
        <v>94</v>
      </c>
      <c r="H36" s="48">
        <v>0</v>
      </c>
      <c r="I36" s="468" t="s">
        <v>94</v>
      </c>
      <c r="J36" s="264">
        <v>0</v>
      </c>
      <c r="K36" s="468">
        <v>8.95</v>
      </c>
      <c r="L36" s="264">
        <f t="shared" si="9"/>
        <v>16</v>
      </c>
      <c r="M36" s="533">
        <v>6.8</v>
      </c>
      <c r="N36" s="267">
        <f t="shared" si="0"/>
        <v>14</v>
      </c>
      <c r="O36" s="392">
        <v>25</v>
      </c>
      <c r="P36" s="186">
        <f t="shared" si="1"/>
        <v>39</v>
      </c>
      <c r="Q36" s="268" t="s">
        <v>52</v>
      </c>
      <c r="R36" s="218"/>
      <c r="S36" s="481">
        <f t="shared" si="2"/>
        <v>14</v>
      </c>
      <c r="T36" s="481" t="e">
        <f t="shared" si="3"/>
        <v>#VALUE!</v>
      </c>
      <c r="U36" s="481" t="e">
        <f t="shared" si="4"/>
        <v>#VALUE!</v>
      </c>
      <c r="V36" s="481">
        <f t="shared" si="5"/>
        <v>16</v>
      </c>
      <c r="W36" s="481">
        <f t="shared" si="6"/>
        <v>29</v>
      </c>
      <c r="X36" s="481">
        <f t="shared" si="7"/>
        <v>25</v>
      </c>
      <c r="Y36" s="8">
        <v>39</v>
      </c>
    </row>
    <row r="37" spans="1:25" ht="15.75" customHeight="1">
      <c r="A37" s="530">
        <v>2114418</v>
      </c>
      <c r="B37" s="524" t="s">
        <v>578</v>
      </c>
      <c r="C37" s="486" t="s">
        <v>579</v>
      </c>
      <c r="D37" s="498" t="s">
        <v>102</v>
      </c>
      <c r="E37" s="532">
        <v>5.6</v>
      </c>
      <c r="F37" s="48">
        <f>VLOOKUP(E37*(-1),VIT,2)</f>
        <v>10</v>
      </c>
      <c r="G37" s="532" t="s">
        <v>94</v>
      </c>
      <c r="H37" s="48">
        <v>0</v>
      </c>
      <c r="I37" s="468" t="s">
        <v>94</v>
      </c>
      <c r="J37" s="264">
        <v>0</v>
      </c>
      <c r="K37" s="468">
        <v>8.7</v>
      </c>
      <c r="L37" s="264">
        <f t="shared" si="9"/>
        <v>15</v>
      </c>
      <c r="M37" s="533">
        <v>6.8</v>
      </c>
      <c r="N37" s="267">
        <f t="shared" si="0"/>
        <v>14</v>
      </c>
      <c r="O37" s="392">
        <v>25</v>
      </c>
      <c r="P37" s="186">
        <f t="shared" si="1"/>
        <v>39</v>
      </c>
      <c r="Q37" s="268" t="s">
        <v>52</v>
      </c>
      <c r="R37" s="218"/>
      <c r="S37" s="481">
        <f t="shared" si="2"/>
        <v>10</v>
      </c>
      <c r="T37" s="481" t="e">
        <f t="shared" si="3"/>
        <v>#VALUE!</v>
      </c>
      <c r="U37" s="481" t="e">
        <f t="shared" si="4"/>
        <v>#VALUE!</v>
      </c>
      <c r="V37" s="481">
        <f t="shared" si="5"/>
        <v>20</v>
      </c>
      <c r="W37" s="481">
        <f t="shared" si="6"/>
        <v>29</v>
      </c>
      <c r="X37" s="481">
        <f t="shared" si="7"/>
        <v>25</v>
      </c>
      <c r="Y37" s="8">
        <v>39</v>
      </c>
    </row>
    <row r="38" spans="1:25" ht="15.75" customHeight="1">
      <c r="A38" s="530">
        <v>1783469</v>
      </c>
      <c r="B38" s="524" t="s">
        <v>582</v>
      </c>
      <c r="C38" s="486" t="s">
        <v>583</v>
      </c>
      <c r="D38" s="498" t="s">
        <v>102</v>
      </c>
      <c r="E38" s="532">
        <v>5.6</v>
      </c>
      <c r="F38" s="48">
        <f>VLOOKUP(E38*(-1),VIT,2)</f>
        <v>10</v>
      </c>
      <c r="G38" s="532" t="s">
        <v>94</v>
      </c>
      <c r="H38" s="48">
        <v>0</v>
      </c>
      <c r="I38" s="468" t="s">
        <v>94</v>
      </c>
      <c r="J38" s="264">
        <v>0</v>
      </c>
      <c r="K38" s="468">
        <v>8.4</v>
      </c>
      <c r="L38" s="264">
        <f t="shared" si="9"/>
        <v>13</v>
      </c>
      <c r="M38" s="533">
        <v>7</v>
      </c>
      <c r="N38" s="267">
        <f t="shared" si="0"/>
        <v>15</v>
      </c>
      <c r="O38" s="392">
        <v>29</v>
      </c>
      <c r="P38" s="186">
        <f t="shared" si="1"/>
        <v>38</v>
      </c>
      <c r="Q38" s="268" t="s">
        <v>52</v>
      </c>
      <c r="R38" s="218"/>
      <c r="S38" s="481">
        <f t="shared" si="2"/>
        <v>10</v>
      </c>
      <c r="T38" s="481" t="e">
        <f t="shared" si="3"/>
        <v>#VALUE!</v>
      </c>
      <c r="U38" s="481" t="e">
        <f t="shared" si="4"/>
        <v>#VALUE!</v>
      </c>
      <c r="V38" s="481">
        <f t="shared" si="5"/>
        <v>24</v>
      </c>
      <c r="W38" s="481">
        <f t="shared" si="6"/>
        <v>22</v>
      </c>
      <c r="X38" s="481">
        <f t="shared" si="7"/>
        <v>29</v>
      </c>
      <c r="Y38" s="8">
        <v>38</v>
      </c>
    </row>
    <row r="39" spans="1:25" ht="15.75" customHeight="1">
      <c r="A39" s="530">
        <v>1988193</v>
      </c>
      <c r="B39" s="524" t="s">
        <v>584</v>
      </c>
      <c r="C39" s="486" t="s">
        <v>228</v>
      </c>
      <c r="D39" s="498" t="s">
        <v>102</v>
      </c>
      <c r="E39" s="532" t="s">
        <v>94</v>
      </c>
      <c r="F39" s="48">
        <v>0</v>
      </c>
      <c r="G39" s="532">
        <v>6.5</v>
      </c>
      <c r="H39" s="48">
        <f>VLOOKUP(G39*(-1),HAIES,2)</f>
        <v>16</v>
      </c>
      <c r="I39" s="468" t="s">
        <v>94</v>
      </c>
      <c r="J39" s="264">
        <v>0</v>
      </c>
      <c r="K39" s="468">
        <v>8.5</v>
      </c>
      <c r="L39" s="264">
        <f t="shared" si="9"/>
        <v>14</v>
      </c>
      <c r="M39" s="533">
        <v>5</v>
      </c>
      <c r="N39" s="267">
        <f t="shared" si="0"/>
        <v>8</v>
      </c>
      <c r="O39" s="392">
        <v>29</v>
      </c>
      <c r="P39" s="186">
        <f t="shared" si="1"/>
        <v>38</v>
      </c>
      <c r="Q39" s="268" t="s">
        <v>52</v>
      </c>
      <c r="R39" s="218"/>
      <c r="S39" s="481" t="e">
        <f t="shared" si="2"/>
        <v>#VALUE!</v>
      </c>
      <c r="T39" s="481">
        <f t="shared" si="3"/>
        <v>11</v>
      </c>
      <c r="U39" s="481" t="e">
        <f t="shared" si="4"/>
        <v>#VALUE!</v>
      </c>
      <c r="V39" s="481">
        <f t="shared" si="5"/>
        <v>23</v>
      </c>
      <c r="W39" s="481">
        <f t="shared" si="6"/>
        <v>37</v>
      </c>
      <c r="X39" s="481">
        <f t="shared" si="7"/>
        <v>29</v>
      </c>
      <c r="Y39" s="8">
        <v>38</v>
      </c>
    </row>
    <row r="40" spans="1:25" ht="15.75" customHeight="1">
      <c r="A40" s="530">
        <v>1681447</v>
      </c>
      <c r="B40" s="524" t="s">
        <v>576</v>
      </c>
      <c r="C40" s="486" t="s">
        <v>577</v>
      </c>
      <c r="D40" s="498" t="s">
        <v>102</v>
      </c>
      <c r="E40" s="532">
        <v>6</v>
      </c>
      <c r="F40" s="48">
        <f>VLOOKUP(E40*(-1),VIT,2)</f>
        <v>7</v>
      </c>
      <c r="G40" s="532" t="s">
        <v>94</v>
      </c>
      <c r="H40" s="48">
        <v>0</v>
      </c>
      <c r="I40" s="468" t="s">
        <v>94</v>
      </c>
      <c r="J40" s="264">
        <v>0</v>
      </c>
      <c r="K40" s="468">
        <v>8.9</v>
      </c>
      <c r="L40" s="264">
        <f t="shared" si="9"/>
        <v>16</v>
      </c>
      <c r="M40" s="533">
        <v>6.95</v>
      </c>
      <c r="N40" s="267">
        <f t="shared" si="0"/>
        <v>14</v>
      </c>
      <c r="O40" s="392">
        <v>31</v>
      </c>
      <c r="P40" s="186">
        <f t="shared" si="1"/>
        <v>37</v>
      </c>
      <c r="Q40" s="268" t="s">
        <v>52</v>
      </c>
      <c r="R40" s="218"/>
      <c r="S40" s="481">
        <f t="shared" si="2"/>
        <v>16</v>
      </c>
      <c r="T40" s="481" t="e">
        <f t="shared" si="3"/>
        <v>#VALUE!</v>
      </c>
      <c r="U40" s="481" t="e">
        <f t="shared" si="4"/>
        <v>#VALUE!</v>
      </c>
      <c r="V40" s="481">
        <f t="shared" si="5"/>
        <v>18</v>
      </c>
      <c r="W40" s="481">
        <f t="shared" si="6"/>
        <v>26</v>
      </c>
      <c r="X40" s="481">
        <f t="shared" si="7"/>
        <v>31</v>
      </c>
      <c r="Y40" s="8">
        <v>37</v>
      </c>
    </row>
    <row r="41" spans="1:25" ht="15.75" customHeight="1">
      <c r="A41" s="502">
        <v>2108423</v>
      </c>
      <c r="B41" s="528" t="s">
        <v>598</v>
      </c>
      <c r="C41" s="503" t="s">
        <v>599</v>
      </c>
      <c r="D41" s="498" t="s">
        <v>102</v>
      </c>
      <c r="E41" s="532" t="s">
        <v>94</v>
      </c>
      <c r="F41" s="48">
        <v>0</v>
      </c>
      <c r="G41" s="532">
        <v>6.6</v>
      </c>
      <c r="H41" s="48">
        <f>VLOOKUP(G41*(-1),HAIES,2)</f>
        <v>15</v>
      </c>
      <c r="I41" s="468">
        <v>1.03</v>
      </c>
      <c r="J41" s="264">
        <f>VLOOKUP(I41,HAUT,2)</f>
        <v>7</v>
      </c>
      <c r="K41" s="468" t="s">
        <v>94</v>
      </c>
      <c r="L41" s="264">
        <v>0</v>
      </c>
      <c r="M41" s="533">
        <v>6.9</v>
      </c>
      <c r="N41" s="267">
        <f t="shared" si="0"/>
        <v>14</v>
      </c>
      <c r="O41" s="392">
        <v>32</v>
      </c>
      <c r="P41" s="186">
        <f t="shared" si="1"/>
        <v>36</v>
      </c>
      <c r="Q41" s="268" t="s">
        <v>52</v>
      </c>
      <c r="R41" s="218"/>
      <c r="S41" s="481" t="e">
        <f t="shared" si="2"/>
        <v>#VALUE!</v>
      </c>
      <c r="T41" s="481">
        <f t="shared" si="3"/>
        <v>13</v>
      </c>
      <c r="U41" s="481">
        <f t="shared" si="4"/>
        <v>4</v>
      </c>
      <c r="V41" s="481" t="e">
        <f t="shared" si="5"/>
        <v>#VALUE!</v>
      </c>
      <c r="W41" s="481">
        <f t="shared" si="6"/>
        <v>27</v>
      </c>
      <c r="X41" s="481">
        <f t="shared" si="7"/>
        <v>32</v>
      </c>
      <c r="Y41" s="8">
        <v>36</v>
      </c>
    </row>
    <row r="42" spans="1:25" ht="15.75" customHeight="1">
      <c r="A42" s="502">
        <v>1979802</v>
      </c>
      <c r="B42" s="528" t="s">
        <v>604</v>
      </c>
      <c r="C42" s="503" t="s">
        <v>605</v>
      </c>
      <c r="D42" s="498" t="s">
        <v>102</v>
      </c>
      <c r="E42" s="532">
        <v>5.9</v>
      </c>
      <c r="F42" s="48">
        <f>VLOOKUP(E42*(-1),VIT,2)</f>
        <v>8</v>
      </c>
      <c r="G42" s="532" t="s">
        <v>94</v>
      </c>
      <c r="H42" s="48">
        <v>0</v>
      </c>
      <c r="I42" s="468" t="s">
        <v>94</v>
      </c>
      <c r="J42" s="264">
        <v>0</v>
      </c>
      <c r="K42" s="468">
        <v>8</v>
      </c>
      <c r="L42" s="264">
        <f aca="true" t="shared" si="10" ref="L42:L48">VLOOKUP(K42,PENT,2)</f>
        <v>11</v>
      </c>
      <c r="M42" s="533">
        <v>6.3</v>
      </c>
      <c r="N42" s="267">
        <f t="shared" si="0"/>
        <v>12</v>
      </c>
      <c r="O42" s="392">
        <v>33</v>
      </c>
      <c r="P42" s="186">
        <f t="shared" si="1"/>
        <v>31</v>
      </c>
      <c r="Q42" s="268" t="s">
        <v>52</v>
      </c>
      <c r="R42" s="218"/>
      <c r="S42" s="481">
        <f t="shared" si="2"/>
        <v>15</v>
      </c>
      <c r="T42" s="481" t="e">
        <f t="shared" si="3"/>
        <v>#VALUE!</v>
      </c>
      <c r="U42" s="481" t="e">
        <f t="shared" si="4"/>
        <v>#VALUE!</v>
      </c>
      <c r="V42" s="481">
        <f t="shared" si="5"/>
        <v>28</v>
      </c>
      <c r="W42" s="481">
        <f t="shared" si="6"/>
        <v>32</v>
      </c>
      <c r="X42" s="481">
        <f t="shared" si="7"/>
        <v>33</v>
      </c>
      <c r="Y42" s="8">
        <v>31</v>
      </c>
    </row>
    <row r="43" spans="1:25" ht="15.75" customHeight="1">
      <c r="A43" s="530">
        <v>1851453</v>
      </c>
      <c r="B43" s="524" t="s">
        <v>566</v>
      </c>
      <c r="C43" s="486" t="s">
        <v>567</v>
      </c>
      <c r="D43" s="498" t="s">
        <v>277</v>
      </c>
      <c r="E43" s="532">
        <v>6.2</v>
      </c>
      <c r="F43" s="48">
        <f>VLOOKUP(E43*(-1),VIT,2)</f>
        <v>6</v>
      </c>
      <c r="G43" s="532" t="s">
        <v>94</v>
      </c>
      <c r="H43" s="48">
        <v>0</v>
      </c>
      <c r="I43" s="468" t="s">
        <v>94</v>
      </c>
      <c r="J43" s="264">
        <v>0</v>
      </c>
      <c r="K43" s="468">
        <v>7.2</v>
      </c>
      <c r="L43" s="264">
        <f t="shared" si="10"/>
        <v>9</v>
      </c>
      <c r="M43" s="533">
        <v>7</v>
      </c>
      <c r="N43" s="267">
        <f t="shared" si="0"/>
        <v>15</v>
      </c>
      <c r="O43" s="392">
        <v>34</v>
      </c>
      <c r="P43" s="186">
        <f t="shared" si="1"/>
        <v>30</v>
      </c>
      <c r="Q43" s="268" t="s">
        <v>52</v>
      </c>
      <c r="R43" s="218"/>
      <c r="S43" s="481">
        <f t="shared" si="2"/>
        <v>17</v>
      </c>
      <c r="T43" s="481" t="e">
        <f t="shared" si="3"/>
        <v>#VALUE!</v>
      </c>
      <c r="U43" s="481" t="e">
        <f t="shared" si="4"/>
        <v>#VALUE!</v>
      </c>
      <c r="V43" s="481">
        <f t="shared" si="5"/>
        <v>31</v>
      </c>
      <c r="W43" s="481">
        <f t="shared" si="6"/>
        <v>22</v>
      </c>
      <c r="X43" s="481">
        <f t="shared" si="7"/>
        <v>34</v>
      </c>
      <c r="Y43" s="8">
        <v>30</v>
      </c>
    </row>
    <row r="44" spans="1:25" ht="15.75" customHeight="1">
      <c r="A44" s="530">
        <v>2159133</v>
      </c>
      <c r="B44" s="524" t="s">
        <v>450</v>
      </c>
      <c r="C44" s="486" t="s">
        <v>243</v>
      </c>
      <c r="D44" s="498" t="s">
        <v>237</v>
      </c>
      <c r="E44" s="532" t="s">
        <v>94</v>
      </c>
      <c r="F44" s="48">
        <v>0</v>
      </c>
      <c r="G44" s="532">
        <v>7.5</v>
      </c>
      <c r="H44" s="48">
        <f>VLOOKUP(G44*(-1),HAIES,2)</f>
        <v>9</v>
      </c>
      <c r="I44" s="468" t="s">
        <v>94</v>
      </c>
      <c r="J44" s="264">
        <v>0</v>
      </c>
      <c r="K44" s="468">
        <v>7.55</v>
      </c>
      <c r="L44" s="264">
        <f t="shared" si="10"/>
        <v>10</v>
      </c>
      <c r="M44" s="533">
        <v>6.15</v>
      </c>
      <c r="N44" s="267">
        <f t="shared" si="0"/>
        <v>11</v>
      </c>
      <c r="O44" s="392">
        <v>34</v>
      </c>
      <c r="P44" s="186">
        <f t="shared" si="1"/>
        <v>30</v>
      </c>
      <c r="Q44" s="268" t="s">
        <v>52</v>
      </c>
      <c r="R44" s="218"/>
      <c r="S44" s="481" t="e">
        <f t="shared" si="2"/>
        <v>#VALUE!</v>
      </c>
      <c r="T44" s="481">
        <f t="shared" si="3"/>
        <v>19</v>
      </c>
      <c r="U44" s="481" t="e">
        <f t="shared" si="4"/>
        <v>#VALUE!</v>
      </c>
      <c r="V44" s="481">
        <f t="shared" si="5"/>
        <v>30</v>
      </c>
      <c r="W44" s="481">
        <f t="shared" si="6"/>
        <v>35</v>
      </c>
      <c r="X44" s="481">
        <f t="shared" si="7"/>
        <v>34</v>
      </c>
      <c r="Y44" s="8">
        <v>30</v>
      </c>
    </row>
    <row r="45" spans="1:25" ht="15.75" customHeight="1">
      <c r="A45" s="502">
        <v>2098612</v>
      </c>
      <c r="B45" s="528" t="s">
        <v>602</v>
      </c>
      <c r="C45" s="503" t="s">
        <v>603</v>
      </c>
      <c r="D45" s="498" t="s">
        <v>102</v>
      </c>
      <c r="E45" s="532">
        <v>5.6</v>
      </c>
      <c r="F45" s="48">
        <f>VLOOKUP(E45*(-1),VIT,2)</f>
        <v>10</v>
      </c>
      <c r="G45" s="532" t="s">
        <v>94</v>
      </c>
      <c r="H45" s="48">
        <v>0</v>
      </c>
      <c r="I45" s="468" t="s">
        <v>94</v>
      </c>
      <c r="J45" s="264">
        <v>0</v>
      </c>
      <c r="K45" s="468">
        <v>8.2</v>
      </c>
      <c r="L45" s="264">
        <f t="shared" si="10"/>
        <v>12</v>
      </c>
      <c r="M45" s="533">
        <v>5</v>
      </c>
      <c r="N45" s="267">
        <f t="shared" si="0"/>
        <v>8</v>
      </c>
      <c r="O45" s="392">
        <v>34</v>
      </c>
      <c r="P45" s="186">
        <f t="shared" si="1"/>
        <v>30</v>
      </c>
      <c r="Q45" s="268" t="s">
        <v>52</v>
      </c>
      <c r="R45" s="52"/>
      <c r="S45" s="481">
        <f t="shared" si="2"/>
        <v>10</v>
      </c>
      <c r="T45" s="481" t="e">
        <f t="shared" si="3"/>
        <v>#VALUE!</v>
      </c>
      <c r="U45" s="481" t="e">
        <f t="shared" si="4"/>
        <v>#VALUE!</v>
      </c>
      <c r="V45" s="481">
        <f t="shared" si="5"/>
        <v>26</v>
      </c>
      <c r="W45" s="481">
        <f t="shared" si="6"/>
        <v>37</v>
      </c>
      <c r="X45" s="481">
        <f t="shared" si="7"/>
        <v>34</v>
      </c>
      <c r="Y45" s="8">
        <v>30</v>
      </c>
    </row>
    <row r="46" spans="1:25" ht="15.75" customHeight="1">
      <c r="A46" s="499" t="s">
        <v>616</v>
      </c>
      <c r="B46" s="528" t="s">
        <v>617</v>
      </c>
      <c r="C46" s="503" t="s">
        <v>618</v>
      </c>
      <c r="D46" s="498" t="s">
        <v>102</v>
      </c>
      <c r="E46" s="532">
        <v>6.4</v>
      </c>
      <c r="F46" s="48">
        <f>VLOOKUP(E46*(-1),VIT,2)</f>
        <v>6</v>
      </c>
      <c r="G46" s="532" t="s">
        <v>94</v>
      </c>
      <c r="H46" s="48">
        <v>0</v>
      </c>
      <c r="I46" s="468" t="s">
        <v>94</v>
      </c>
      <c r="J46" s="264">
        <v>0</v>
      </c>
      <c r="K46" s="468">
        <v>7.6</v>
      </c>
      <c r="L46" s="264">
        <f t="shared" si="10"/>
        <v>10</v>
      </c>
      <c r="M46" s="533">
        <v>6.3</v>
      </c>
      <c r="N46" s="267">
        <f t="shared" si="0"/>
        <v>12</v>
      </c>
      <c r="O46" s="392">
        <v>37</v>
      </c>
      <c r="P46" s="186">
        <f t="shared" si="1"/>
        <v>28</v>
      </c>
      <c r="Q46" s="268" t="s">
        <v>52</v>
      </c>
      <c r="R46" s="218"/>
      <c r="S46" s="481">
        <f t="shared" si="2"/>
        <v>18</v>
      </c>
      <c r="T46" s="481" t="e">
        <f t="shared" si="3"/>
        <v>#VALUE!</v>
      </c>
      <c r="U46" s="481" t="e">
        <f t="shared" si="4"/>
        <v>#VALUE!</v>
      </c>
      <c r="V46" s="481">
        <f t="shared" si="5"/>
        <v>29</v>
      </c>
      <c r="W46" s="481">
        <f t="shared" si="6"/>
        <v>32</v>
      </c>
      <c r="X46" s="481">
        <f t="shared" si="7"/>
        <v>37</v>
      </c>
      <c r="Y46" s="8">
        <v>28</v>
      </c>
    </row>
    <row r="47" spans="1:25" ht="15.75" customHeight="1">
      <c r="A47" s="530">
        <v>2086796</v>
      </c>
      <c r="B47" s="524" t="s">
        <v>568</v>
      </c>
      <c r="C47" s="486" t="s">
        <v>569</v>
      </c>
      <c r="D47" s="498" t="s">
        <v>317</v>
      </c>
      <c r="E47" s="532">
        <v>6.5</v>
      </c>
      <c r="F47" s="48">
        <f>VLOOKUP(E47*(-1),VIT,2)</f>
        <v>5</v>
      </c>
      <c r="G47" s="532" t="s">
        <v>94</v>
      </c>
      <c r="H47" s="48">
        <v>0</v>
      </c>
      <c r="I47" s="468" t="s">
        <v>94</v>
      </c>
      <c r="J47" s="264">
        <v>0</v>
      </c>
      <c r="K47" s="468">
        <v>6.6</v>
      </c>
      <c r="L47" s="264">
        <f t="shared" si="10"/>
        <v>7</v>
      </c>
      <c r="M47" s="533">
        <v>5.5</v>
      </c>
      <c r="N47" s="267">
        <f t="shared" si="0"/>
        <v>10</v>
      </c>
      <c r="O47" s="392">
        <v>38</v>
      </c>
      <c r="P47" s="186">
        <f t="shared" si="1"/>
        <v>22</v>
      </c>
      <c r="Q47" s="268" t="s">
        <v>52</v>
      </c>
      <c r="R47" s="218"/>
      <c r="S47" s="481">
        <f t="shared" si="2"/>
        <v>20</v>
      </c>
      <c r="T47" s="481" t="e">
        <f t="shared" si="3"/>
        <v>#VALUE!</v>
      </c>
      <c r="U47" s="481" t="e">
        <f t="shared" si="4"/>
        <v>#VALUE!</v>
      </c>
      <c r="V47" s="481">
        <f t="shared" si="5"/>
        <v>33</v>
      </c>
      <c r="W47" s="481">
        <f t="shared" si="6"/>
        <v>36</v>
      </c>
      <c r="X47" s="481">
        <f t="shared" si="7"/>
        <v>38</v>
      </c>
      <c r="Y47" s="8">
        <v>22</v>
      </c>
    </row>
    <row r="48" spans="1:25" ht="15.75" customHeight="1">
      <c r="A48" s="530">
        <v>1933426</v>
      </c>
      <c r="B48" s="524" t="s">
        <v>563</v>
      </c>
      <c r="C48" s="486" t="s">
        <v>564</v>
      </c>
      <c r="D48" s="498" t="s">
        <v>277</v>
      </c>
      <c r="E48" s="532">
        <v>6.4</v>
      </c>
      <c r="F48" s="48">
        <f>VLOOKUP(E48*(-1),VIT,2)</f>
        <v>6</v>
      </c>
      <c r="G48" s="532" t="s">
        <v>94</v>
      </c>
      <c r="H48" s="48">
        <v>0</v>
      </c>
      <c r="I48" s="468" t="s">
        <v>94</v>
      </c>
      <c r="J48" s="264">
        <v>0</v>
      </c>
      <c r="K48" s="468">
        <v>6.65</v>
      </c>
      <c r="L48" s="264">
        <f t="shared" si="10"/>
        <v>7</v>
      </c>
      <c r="M48" s="533">
        <v>4.8</v>
      </c>
      <c r="N48" s="267">
        <f t="shared" si="0"/>
        <v>8</v>
      </c>
      <c r="O48" s="392">
        <v>39</v>
      </c>
      <c r="P48" s="186">
        <f t="shared" si="1"/>
        <v>21</v>
      </c>
      <c r="Q48" s="268" t="s">
        <v>52</v>
      </c>
      <c r="R48" s="52"/>
      <c r="S48" s="481">
        <f t="shared" si="2"/>
        <v>18</v>
      </c>
      <c r="T48" s="481" t="e">
        <f t="shared" si="3"/>
        <v>#VALUE!</v>
      </c>
      <c r="U48" s="481" t="e">
        <f t="shared" si="4"/>
        <v>#VALUE!</v>
      </c>
      <c r="V48" s="481">
        <f t="shared" si="5"/>
        <v>32</v>
      </c>
      <c r="W48" s="481">
        <f t="shared" si="6"/>
        <v>39</v>
      </c>
      <c r="X48" s="481">
        <f t="shared" si="7"/>
        <v>39</v>
      </c>
      <c r="Y48" s="8">
        <v>21</v>
      </c>
    </row>
    <row r="49" spans="1:4" ht="12.75">
      <c r="A49" s="505"/>
      <c r="B49" s="506"/>
      <c r="C49" s="506"/>
      <c r="D49" s="507"/>
    </row>
    <row r="50" spans="1:25" s="7" customFormat="1" ht="12.75">
      <c r="A50" s="505"/>
      <c r="B50" s="506"/>
      <c r="C50" s="506"/>
      <c r="D50" s="507"/>
      <c r="F50" s="8"/>
      <c r="H50" s="8"/>
      <c r="I50" s="9"/>
      <c r="J50" s="8"/>
      <c r="K50" s="9"/>
      <c r="L50" s="8"/>
      <c r="M50" s="9"/>
      <c r="N50" s="8"/>
      <c r="O50" s="8"/>
      <c r="P50" s="10"/>
      <c r="Q50" s="8"/>
      <c r="R50" s="6"/>
      <c r="S50" s="6"/>
      <c r="T50" s="6"/>
      <c r="U50" s="6"/>
      <c r="V50" s="6"/>
      <c r="W50" s="6"/>
      <c r="X50" s="6"/>
      <c r="Y50" s="6"/>
    </row>
    <row r="51" spans="1:25" s="7" customFormat="1" ht="12.75">
      <c r="A51" s="505"/>
      <c r="B51" s="506"/>
      <c r="C51" s="506"/>
      <c r="D51" s="507"/>
      <c r="F51" s="8"/>
      <c r="H51" s="8"/>
      <c r="I51" s="9"/>
      <c r="J51" s="8"/>
      <c r="K51" s="9"/>
      <c r="L51" s="8"/>
      <c r="M51" s="9"/>
      <c r="N51" s="8"/>
      <c r="O51" s="8"/>
      <c r="P51" s="10"/>
      <c r="Q51" s="8"/>
      <c r="R51" s="6"/>
      <c r="S51" s="6"/>
      <c r="T51" s="6"/>
      <c r="U51" s="6"/>
      <c r="V51" s="6"/>
      <c r="W51" s="6"/>
      <c r="X51" s="6"/>
      <c r="Y51" s="6"/>
    </row>
    <row r="52" spans="1:25" s="7" customFormat="1" ht="12.75">
      <c r="A52" s="505"/>
      <c r="B52" s="506"/>
      <c r="C52" s="506"/>
      <c r="D52" s="507"/>
      <c r="F52" s="8"/>
      <c r="H52" s="8"/>
      <c r="I52" s="9"/>
      <c r="J52" s="8"/>
      <c r="K52" s="9"/>
      <c r="L52" s="8"/>
      <c r="M52" s="9"/>
      <c r="N52" s="8"/>
      <c r="O52" s="8"/>
      <c r="P52" s="10"/>
      <c r="Q52" s="8"/>
      <c r="R52" s="6"/>
      <c r="S52" s="6"/>
      <c r="T52" s="6"/>
      <c r="U52" s="6"/>
      <c r="V52" s="6"/>
      <c r="W52" s="6"/>
      <c r="X52" s="6"/>
      <c r="Y52" s="6"/>
    </row>
    <row r="53" spans="1:25" s="7" customFormat="1" ht="12.75">
      <c r="A53" s="505"/>
      <c r="B53" s="506"/>
      <c r="C53" s="506"/>
      <c r="D53" s="507"/>
      <c r="F53" s="8"/>
      <c r="H53" s="8"/>
      <c r="I53" s="9"/>
      <c r="J53" s="8"/>
      <c r="K53" s="9"/>
      <c r="L53" s="8"/>
      <c r="M53" s="9"/>
      <c r="N53" s="8"/>
      <c r="O53" s="8"/>
      <c r="P53" s="10"/>
      <c r="Q53" s="8"/>
      <c r="R53" s="6"/>
      <c r="S53" s="6"/>
      <c r="T53" s="6"/>
      <c r="U53" s="6"/>
      <c r="V53" s="6"/>
      <c r="W53" s="6"/>
      <c r="X53" s="6"/>
      <c r="Y53" s="6"/>
    </row>
    <row r="54" spans="1:25" s="7" customFormat="1" ht="12.75">
      <c r="A54" s="505"/>
      <c r="B54" s="506"/>
      <c r="C54" s="506"/>
      <c r="D54" s="507"/>
      <c r="F54" s="8"/>
      <c r="H54" s="8"/>
      <c r="I54" s="9"/>
      <c r="J54" s="8"/>
      <c r="K54" s="9"/>
      <c r="L54" s="8"/>
      <c r="M54" s="9"/>
      <c r="N54" s="8"/>
      <c r="O54" s="8"/>
      <c r="P54" s="10"/>
      <c r="Q54" s="8"/>
      <c r="R54" s="6"/>
      <c r="S54" s="6"/>
      <c r="T54" s="6"/>
      <c r="U54" s="6"/>
      <c r="V54" s="6"/>
      <c r="W54" s="6"/>
      <c r="X54" s="6"/>
      <c r="Y54" s="6"/>
    </row>
    <row r="55" spans="1:25" s="7" customFormat="1" ht="12.75">
      <c r="A55" s="505"/>
      <c r="B55" s="506"/>
      <c r="C55" s="506"/>
      <c r="D55" s="507"/>
      <c r="F55" s="8"/>
      <c r="H55" s="8"/>
      <c r="I55" s="9"/>
      <c r="J55" s="8"/>
      <c r="K55" s="9"/>
      <c r="L55" s="8"/>
      <c r="M55" s="9"/>
      <c r="N55" s="8"/>
      <c r="O55" s="8"/>
      <c r="P55" s="10"/>
      <c r="Q55" s="8"/>
      <c r="R55" s="6"/>
      <c r="S55" s="6"/>
      <c r="T55" s="6"/>
      <c r="U55" s="6"/>
      <c r="V55" s="6"/>
      <c r="W55" s="6"/>
      <c r="X55" s="6"/>
      <c r="Y55" s="6"/>
    </row>
    <row r="56" spans="1:25" s="7" customFormat="1" ht="12.75">
      <c r="A56" s="505"/>
      <c r="B56" s="506"/>
      <c r="C56" s="506"/>
      <c r="D56" s="507"/>
      <c r="F56" s="8"/>
      <c r="H56" s="8"/>
      <c r="I56" s="9"/>
      <c r="J56" s="8"/>
      <c r="K56" s="9"/>
      <c r="L56" s="8"/>
      <c r="M56" s="9"/>
      <c r="N56" s="8"/>
      <c r="O56" s="8"/>
      <c r="P56" s="10"/>
      <c r="Q56" s="8"/>
      <c r="R56" s="6"/>
      <c r="S56" s="6"/>
      <c r="T56" s="6"/>
      <c r="U56" s="6"/>
      <c r="V56" s="6"/>
      <c r="W56" s="6"/>
      <c r="X56" s="6"/>
      <c r="Y56" s="6"/>
    </row>
    <row r="57" spans="1:25" s="7" customFormat="1" ht="12.75">
      <c r="A57" s="505"/>
      <c r="B57" s="506"/>
      <c r="C57" s="506"/>
      <c r="D57" s="507"/>
      <c r="F57" s="8"/>
      <c r="H57" s="8"/>
      <c r="I57" s="9"/>
      <c r="J57" s="8"/>
      <c r="K57" s="9"/>
      <c r="L57" s="8"/>
      <c r="M57" s="9"/>
      <c r="N57" s="8"/>
      <c r="O57" s="8"/>
      <c r="P57" s="10"/>
      <c r="Q57" s="8"/>
      <c r="R57" s="6"/>
      <c r="S57" s="6"/>
      <c r="T57" s="6"/>
      <c r="U57" s="6"/>
      <c r="V57" s="6"/>
      <c r="W57" s="6"/>
      <c r="X57" s="6"/>
      <c r="Y57" s="6"/>
    </row>
    <row r="58" spans="1:25" s="7" customFormat="1" ht="12.75">
      <c r="A58" s="505"/>
      <c r="B58" s="506"/>
      <c r="C58" s="506"/>
      <c r="D58" s="507"/>
      <c r="F58" s="8"/>
      <c r="H58" s="8"/>
      <c r="I58" s="9"/>
      <c r="J58" s="8"/>
      <c r="K58" s="9"/>
      <c r="L58" s="8"/>
      <c r="M58" s="9"/>
      <c r="N58" s="8"/>
      <c r="O58" s="8"/>
      <c r="P58" s="10"/>
      <c r="Q58" s="8"/>
      <c r="R58" s="6"/>
      <c r="S58" s="6"/>
      <c r="T58" s="6"/>
      <c r="U58" s="6"/>
      <c r="V58" s="6"/>
      <c r="W58" s="6"/>
      <c r="X58" s="6"/>
      <c r="Y58" s="6"/>
    </row>
    <row r="59" spans="1:25" s="7" customFormat="1" ht="12.75">
      <c r="A59" s="505"/>
      <c r="B59" s="506"/>
      <c r="C59" s="506"/>
      <c r="D59" s="507"/>
      <c r="F59" s="8"/>
      <c r="H59" s="8"/>
      <c r="I59" s="9"/>
      <c r="J59" s="8"/>
      <c r="K59" s="9"/>
      <c r="L59" s="8"/>
      <c r="M59" s="9"/>
      <c r="N59" s="8"/>
      <c r="O59" s="8"/>
      <c r="P59" s="10"/>
      <c r="Q59" s="8"/>
      <c r="R59" s="6"/>
      <c r="S59" s="6"/>
      <c r="T59" s="6"/>
      <c r="U59" s="6"/>
      <c r="V59" s="6"/>
      <c r="W59" s="6"/>
      <c r="X59" s="6"/>
      <c r="Y59" s="6"/>
    </row>
    <row r="60" spans="1:25" s="7" customFormat="1" ht="12.75">
      <c r="A60" s="505"/>
      <c r="B60" s="506"/>
      <c r="C60" s="506"/>
      <c r="D60" s="507"/>
      <c r="F60" s="8"/>
      <c r="H60" s="8"/>
      <c r="I60" s="9"/>
      <c r="J60" s="8"/>
      <c r="K60" s="9"/>
      <c r="L60" s="8"/>
      <c r="M60" s="9"/>
      <c r="N60" s="8"/>
      <c r="O60" s="8"/>
      <c r="P60" s="10"/>
      <c r="Q60" s="8"/>
      <c r="R60" s="6"/>
      <c r="S60" s="6"/>
      <c r="T60" s="6"/>
      <c r="U60" s="6"/>
      <c r="V60" s="6"/>
      <c r="W60" s="6"/>
      <c r="X60" s="6"/>
      <c r="Y60" s="6"/>
    </row>
    <row r="61" spans="1:25" s="7" customFormat="1" ht="12.75">
      <c r="A61" s="505"/>
      <c r="B61" s="506"/>
      <c r="C61" s="506"/>
      <c r="D61" s="507"/>
      <c r="F61" s="8"/>
      <c r="H61" s="8"/>
      <c r="I61" s="9"/>
      <c r="J61" s="8"/>
      <c r="K61" s="9"/>
      <c r="L61" s="8"/>
      <c r="M61" s="9"/>
      <c r="N61" s="8"/>
      <c r="O61" s="8"/>
      <c r="P61" s="10"/>
      <c r="Q61" s="8"/>
      <c r="R61" s="6"/>
      <c r="S61" s="6"/>
      <c r="T61" s="6"/>
      <c r="U61" s="6"/>
      <c r="V61" s="6"/>
      <c r="W61" s="6"/>
      <c r="X61" s="6"/>
      <c r="Y61" s="6"/>
    </row>
    <row r="62" spans="1:25" s="7" customFormat="1" ht="12.75">
      <c r="A62" s="505"/>
      <c r="B62" s="506"/>
      <c r="C62" s="506"/>
      <c r="D62" s="507"/>
      <c r="F62" s="8"/>
      <c r="H62" s="8"/>
      <c r="I62" s="9"/>
      <c r="J62" s="8"/>
      <c r="K62" s="9"/>
      <c r="L62" s="8"/>
      <c r="M62" s="9"/>
      <c r="N62" s="8"/>
      <c r="O62" s="8"/>
      <c r="P62" s="10"/>
      <c r="Q62" s="8"/>
      <c r="R62" s="6"/>
      <c r="S62" s="6"/>
      <c r="T62" s="6"/>
      <c r="U62" s="6"/>
      <c r="V62" s="6"/>
      <c r="W62" s="6"/>
      <c r="X62" s="6"/>
      <c r="Y62" s="6"/>
    </row>
    <row r="63" spans="1:25" s="7" customFormat="1" ht="12.75">
      <c r="A63" s="505"/>
      <c r="B63" s="506"/>
      <c r="C63" s="506"/>
      <c r="D63" s="507"/>
      <c r="F63" s="8"/>
      <c r="H63" s="8"/>
      <c r="I63" s="9"/>
      <c r="J63" s="8"/>
      <c r="K63" s="9"/>
      <c r="L63" s="8"/>
      <c r="M63" s="9"/>
      <c r="N63" s="8"/>
      <c r="O63" s="8"/>
      <c r="P63" s="10"/>
      <c r="Q63" s="8"/>
      <c r="R63" s="6"/>
      <c r="S63" s="6"/>
      <c r="T63" s="6"/>
      <c r="U63" s="6"/>
      <c r="V63" s="6"/>
      <c r="W63" s="6"/>
      <c r="X63" s="6"/>
      <c r="Y63" s="6"/>
    </row>
    <row r="64" spans="1:25" s="7" customFormat="1" ht="12.75">
      <c r="A64" s="508"/>
      <c r="B64" s="512"/>
      <c r="C64" s="509"/>
      <c r="D64" s="507"/>
      <c r="F64" s="8"/>
      <c r="H64" s="8"/>
      <c r="I64" s="9"/>
      <c r="J64" s="8"/>
      <c r="K64" s="9"/>
      <c r="L64" s="8"/>
      <c r="M64" s="9"/>
      <c r="N64" s="8"/>
      <c r="O64" s="8"/>
      <c r="P64" s="10"/>
      <c r="Q64" s="8"/>
      <c r="R64" s="6"/>
      <c r="S64" s="6"/>
      <c r="T64" s="6"/>
      <c r="U64" s="6"/>
      <c r="V64" s="6"/>
      <c r="W64" s="6"/>
      <c r="X64" s="6"/>
      <c r="Y64" s="6"/>
    </row>
    <row r="65" spans="1:25" s="7" customFormat="1" ht="12.75">
      <c r="A65" s="508"/>
      <c r="B65" s="512"/>
      <c r="C65" s="509"/>
      <c r="D65" s="507"/>
      <c r="F65" s="8"/>
      <c r="H65" s="8"/>
      <c r="I65" s="9"/>
      <c r="J65" s="8"/>
      <c r="K65" s="9"/>
      <c r="L65" s="8"/>
      <c r="M65" s="9"/>
      <c r="N65" s="8"/>
      <c r="O65" s="8"/>
      <c r="P65" s="10"/>
      <c r="Q65" s="8"/>
      <c r="R65" s="6"/>
      <c r="S65" s="6"/>
      <c r="T65" s="6"/>
      <c r="U65" s="6"/>
      <c r="V65" s="6"/>
      <c r="W65" s="6"/>
      <c r="X65" s="6"/>
      <c r="Y65" s="6"/>
    </row>
    <row r="66" spans="1:25" s="7" customFormat="1" ht="12.75">
      <c r="A66" s="508"/>
      <c r="B66" s="512"/>
      <c r="C66" s="509"/>
      <c r="D66" s="507"/>
      <c r="F66" s="8"/>
      <c r="H66" s="8"/>
      <c r="I66" s="9"/>
      <c r="J66" s="8"/>
      <c r="K66" s="9"/>
      <c r="L66" s="8"/>
      <c r="M66" s="9"/>
      <c r="N66" s="8"/>
      <c r="O66" s="8"/>
      <c r="P66" s="10"/>
      <c r="Q66" s="8"/>
      <c r="R66" s="6"/>
      <c r="S66" s="6"/>
      <c r="T66" s="6"/>
      <c r="U66" s="6"/>
      <c r="V66" s="6"/>
      <c r="W66" s="6"/>
      <c r="X66" s="6"/>
      <c r="Y66" s="6"/>
    </row>
    <row r="67" spans="1:25" s="7" customFormat="1" ht="12.75">
      <c r="A67" s="508"/>
      <c r="B67" s="512"/>
      <c r="C67" s="509"/>
      <c r="D67" s="507"/>
      <c r="F67" s="8"/>
      <c r="H67" s="8"/>
      <c r="I67" s="9"/>
      <c r="J67" s="8"/>
      <c r="K67" s="9"/>
      <c r="L67" s="8"/>
      <c r="M67" s="9"/>
      <c r="N67" s="8"/>
      <c r="O67" s="8"/>
      <c r="P67" s="10"/>
      <c r="Q67" s="8"/>
      <c r="R67" s="6"/>
      <c r="S67" s="6"/>
      <c r="T67" s="6"/>
      <c r="U67" s="6"/>
      <c r="V67" s="6"/>
      <c r="W67" s="6"/>
      <c r="X67" s="6"/>
      <c r="Y67" s="6"/>
    </row>
    <row r="68" spans="1:25" s="7" customFormat="1" ht="12.75">
      <c r="A68" s="508"/>
      <c r="B68" s="512"/>
      <c r="C68" s="509"/>
      <c r="D68" s="507"/>
      <c r="F68" s="8"/>
      <c r="H68" s="8"/>
      <c r="I68" s="9"/>
      <c r="J68" s="8"/>
      <c r="K68" s="9"/>
      <c r="L68" s="8"/>
      <c r="M68" s="9"/>
      <c r="N68" s="8"/>
      <c r="O68" s="8"/>
      <c r="P68" s="10"/>
      <c r="Q68" s="8"/>
      <c r="R68" s="6"/>
      <c r="S68" s="6"/>
      <c r="T68" s="6"/>
      <c r="U68" s="6"/>
      <c r="V68" s="6"/>
      <c r="W68" s="6"/>
      <c r="X68" s="6"/>
      <c r="Y68" s="6"/>
    </row>
    <row r="69" spans="1:25" s="7" customFormat="1" ht="12.75">
      <c r="A69" s="508"/>
      <c r="B69" s="512"/>
      <c r="C69" s="509"/>
      <c r="D69" s="507"/>
      <c r="F69" s="8"/>
      <c r="H69" s="8"/>
      <c r="I69" s="9"/>
      <c r="J69" s="8"/>
      <c r="K69" s="9"/>
      <c r="L69" s="8"/>
      <c r="M69" s="9"/>
      <c r="N69" s="8"/>
      <c r="O69" s="8"/>
      <c r="P69" s="10"/>
      <c r="Q69" s="8"/>
      <c r="R69" s="6"/>
      <c r="S69" s="6"/>
      <c r="T69" s="6"/>
      <c r="U69" s="6"/>
      <c r="V69" s="6"/>
      <c r="W69" s="6"/>
      <c r="X69" s="6"/>
      <c r="Y69" s="6"/>
    </row>
    <row r="70" spans="1:25" s="7" customFormat="1" ht="12.75">
      <c r="A70" s="508"/>
      <c r="B70" s="512"/>
      <c r="C70" s="509"/>
      <c r="D70" s="507"/>
      <c r="F70" s="8"/>
      <c r="H70" s="8"/>
      <c r="I70" s="9"/>
      <c r="J70" s="8"/>
      <c r="K70" s="9"/>
      <c r="L70" s="8"/>
      <c r="M70" s="9"/>
      <c r="N70" s="8"/>
      <c r="O70" s="8"/>
      <c r="P70" s="10"/>
      <c r="Q70" s="8"/>
      <c r="R70" s="6"/>
      <c r="S70" s="6"/>
      <c r="T70" s="6"/>
      <c r="U70" s="6"/>
      <c r="V70" s="6"/>
      <c r="W70" s="6"/>
      <c r="X70" s="6"/>
      <c r="Y70" s="6"/>
    </row>
    <row r="71" spans="1:25" s="7" customFormat="1" ht="12.75">
      <c r="A71" s="508"/>
      <c r="B71" s="512"/>
      <c r="C71" s="509"/>
      <c r="D71" s="507"/>
      <c r="F71" s="8"/>
      <c r="H71" s="8"/>
      <c r="I71" s="9"/>
      <c r="J71" s="8"/>
      <c r="K71" s="9"/>
      <c r="L71" s="8"/>
      <c r="M71" s="9"/>
      <c r="N71" s="8"/>
      <c r="O71" s="8"/>
      <c r="P71" s="10"/>
      <c r="Q71" s="8"/>
      <c r="R71" s="6"/>
      <c r="S71" s="6"/>
      <c r="T71" s="6"/>
      <c r="U71" s="6"/>
      <c r="V71" s="6"/>
      <c r="W71" s="6"/>
      <c r="X71" s="6"/>
      <c r="Y71" s="6"/>
    </row>
    <row r="72" spans="1:25" s="7" customFormat="1" ht="12.75">
      <c r="A72" s="508"/>
      <c r="B72" s="512"/>
      <c r="C72" s="509"/>
      <c r="D72" s="507"/>
      <c r="F72" s="8"/>
      <c r="H72" s="8"/>
      <c r="I72" s="9"/>
      <c r="J72" s="8"/>
      <c r="K72" s="9"/>
      <c r="L72" s="8"/>
      <c r="M72" s="9"/>
      <c r="N72" s="8"/>
      <c r="O72" s="8"/>
      <c r="P72" s="10"/>
      <c r="Q72" s="8"/>
      <c r="R72" s="6"/>
      <c r="S72" s="6"/>
      <c r="T72" s="6"/>
      <c r="U72" s="6"/>
      <c r="V72" s="6"/>
      <c r="W72" s="6"/>
      <c r="X72" s="6"/>
      <c r="Y72" s="6"/>
    </row>
    <row r="73" spans="1:25" s="7" customFormat="1" ht="12.75">
      <c r="A73" s="508"/>
      <c r="B73" s="512"/>
      <c r="C73" s="509"/>
      <c r="D73" s="507"/>
      <c r="F73" s="8"/>
      <c r="H73" s="8"/>
      <c r="I73" s="9"/>
      <c r="J73" s="8"/>
      <c r="K73" s="9"/>
      <c r="L73" s="8"/>
      <c r="M73" s="9"/>
      <c r="N73" s="8"/>
      <c r="O73" s="8"/>
      <c r="P73" s="10"/>
      <c r="Q73" s="8"/>
      <c r="R73" s="6"/>
      <c r="S73" s="6"/>
      <c r="T73" s="6"/>
      <c r="U73" s="6"/>
      <c r="V73" s="6"/>
      <c r="W73" s="6"/>
      <c r="X73" s="6"/>
      <c r="Y73" s="6"/>
    </row>
    <row r="74" spans="1:25" s="7" customFormat="1" ht="12.75">
      <c r="A74" s="510"/>
      <c r="B74" s="512"/>
      <c r="C74" s="509"/>
      <c r="D74" s="507"/>
      <c r="F74" s="8"/>
      <c r="H74" s="8"/>
      <c r="I74" s="9"/>
      <c r="J74" s="8"/>
      <c r="K74" s="9"/>
      <c r="L74" s="8"/>
      <c r="M74" s="9"/>
      <c r="N74" s="8"/>
      <c r="O74" s="8"/>
      <c r="P74" s="10"/>
      <c r="Q74" s="8"/>
      <c r="R74" s="6"/>
      <c r="S74" s="6"/>
      <c r="T74" s="6"/>
      <c r="U74" s="6"/>
      <c r="V74" s="6"/>
      <c r="W74" s="6"/>
      <c r="X74" s="6"/>
      <c r="Y74" s="6"/>
    </row>
    <row r="75" spans="1:25" s="7" customFormat="1" ht="12.75">
      <c r="A75" s="510"/>
      <c r="B75" s="512"/>
      <c r="C75" s="509"/>
      <c r="D75" s="507"/>
      <c r="F75" s="8"/>
      <c r="H75" s="8"/>
      <c r="I75" s="9"/>
      <c r="J75" s="8"/>
      <c r="K75" s="9"/>
      <c r="L75" s="8"/>
      <c r="M75" s="9"/>
      <c r="N75" s="8"/>
      <c r="O75" s="8"/>
      <c r="P75" s="10"/>
      <c r="Q75" s="8"/>
      <c r="R75" s="6"/>
      <c r="S75" s="6"/>
      <c r="T75" s="6"/>
      <c r="U75" s="6"/>
      <c r="V75" s="6"/>
      <c r="W75" s="6"/>
      <c r="X75" s="6"/>
      <c r="Y75" s="6"/>
    </row>
    <row r="76" spans="1:25" s="7" customFormat="1" ht="12.75">
      <c r="A76" s="510"/>
      <c r="B76" s="512"/>
      <c r="C76" s="509"/>
      <c r="D76" s="507"/>
      <c r="F76" s="8"/>
      <c r="H76" s="8"/>
      <c r="I76" s="9"/>
      <c r="J76" s="8"/>
      <c r="K76" s="9"/>
      <c r="L76" s="8"/>
      <c r="M76" s="9"/>
      <c r="N76" s="8"/>
      <c r="O76" s="8"/>
      <c r="P76" s="10"/>
      <c r="Q76" s="8"/>
      <c r="R76" s="6"/>
      <c r="S76" s="6"/>
      <c r="T76" s="6"/>
      <c r="U76" s="6"/>
      <c r="V76" s="6"/>
      <c r="W76" s="6"/>
      <c r="X76" s="6"/>
      <c r="Y76" s="6"/>
    </row>
    <row r="77" spans="1:25" s="7" customFormat="1" ht="12.75">
      <c r="A77" s="510"/>
      <c r="B77" s="512"/>
      <c r="C77" s="509"/>
      <c r="D77" s="507"/>
      <c r="F77" s="8"/>
      <c r="H77" s="8"/>
      <c r="I77" s="9"/>
      <c r="J77" s="8"/>
      <c r="K77" s="9"/>
      <c r="L77" s="8"/>
      <c r="M77" s="9"/>
      <c r="N77" s="8"/>
      <c r="O77" s="8"/>
      <c r="P77" s="10"/>
      <c r="Q77" s="8"/>
      <c r="R77" s="6"/>
      <c r="S77" s="6"/>
      <c r="T77" s="6"/>
      <c r="U77" s="6"/>
      <c r="V77" s="6"/>
      <c r="W77" s="6"/>
      <c r="X77" s="6"/>
      <c r="Y77" s="6"/>
    </row>
    <row r="78" spans="1:25" s="7" customFormat="1" ht="12.75">
      <c r="A78" s="510"/>
      <c r="B78" s="512"/>
      <c r="C78" s="509"/>
      <c r="D78" s="507"/>
      <c r="F78" s="8"/>
      <c r="H78" s="8"/>
      <c r="I78" s="9"/>
      <c r="J78" s="8"/>
      <c r="K78" s="9"/>
      <c r="L78" s="8"/>
      <c r="M78" s="9"/>
      <c r="N78" s="8"/>
      <c r="O78" s="8"/>
      <c r="P78" s="10"/>
      <c r="Q78" s="8"/>
      <c r="R78" s="6"/>
      <c r="S78" s="6"/>
      <c r="T78" s="6"/>
      <c r="U78" s="6"/>
      <c r="V78" s="6"/>
      <c r="W78" s="6"/>
      <c r="X78" s="6"/>
      <c r="Y78" s="6"/>
    </row>
    <row r="79" spans="1:25" s="7" customFormat="1" ht="12.75">
      <c r="A79" s="510"/>
      <c r="B79" s="512"/>
      <c r="C79" s="511"/>
      <c r="D79" s="507"/>
      <c r="F79" s="8"/>
      <c r="H79" s="8"/>
      <c r="I79" s="9"/>
      <c r="J79" s="8"/>
      <c r="K79" s="9"/>
      <c r="L79" s="8"/>
      <c r="M79" s="9"/>
      <c r="N79" s="8"/>
      <c r="O79" s="8"/>
      <c r="P79" s="10"/>
      <c r="Q79" s="8"/>
      <c r="R79" s="6"/>
      <c r="S79" s="6"/>
      <c r="T79" s="6"/>
      <c r="U79" s="6"/>
      <c r="V79" s="6"/>
      <c r="W79" s="6"/>
      <c r="X79" s="6"/>
      <c r="Y79" s="6"/>
    </row>
    <row r="80" spans="1:25" s="7" customFormat="1" ht="12.75">
      <c r="A80" s="510"/>
      <c r="B80" s="511"/>
      <c r="C80" s="511"/>
      <c r="D80" s="507"/>
      <c r="F80" s="8"/>
      <c r="H80" s="8"/>
      <c r="I80" s="9"/>
      <c r="J80" s="8"/>
      <c r="K80" s="9"/>
      <c r="L80" s="8"/>
      <c r="M80" s="9"/>
      <c r="N80" s="8"/>
      <c r="O80" s="8"/>
      <c r="P80" s="10"/>
      <c r="Q80" s="8"/>
      <c r="R80" s="6"/>
      <c r="S80" s="6"/>
      <c r="T80" s="6"/>
      <c r="U80" s="6"/>
      <c r="V80" s="6"/>
      <c r="W80" s="6"/>
      <c r="X80" s="6"/>
      <c r="Y80" s="6"/>
    </row>
    <row r="81" spans="1:25" s="7" customFormat="1" ht="12.75">
      <c r="A81" s="510"/>
      <c r="B81" s="512"/>
      <c r="C81" s="511"/>
      <c r="D81" s="507"/>
      <c r="F81" s="8"/>
      <c r="H81" s="8"/>
      <c r="I81" s="9"/>
      <c r="J81" s="8"/>
      <c r="K81" s="9"/>
      <c r="L81" s="8"/>
      <c r="M81" s="9"/>
      <c r="N81" s="8"/>
      <c r="O81" s="8"/>
      <c r="P81" s="10"/>
      <c r="Q81" s="8"/>
      <c r="R81" s="6"/>
      <c r="S81" s="6"/>
      <c r="T81" s="6"/>
      <c r="U81" s="6"/>
      <c r="V81" s="6"/>
      <c r="W81" s="6"/>
      <c r="X81" s="6"/>
      <c r="Y81" s="6"/>
    </row>
    <row r="82" spans="1:25" s="7" customFormat="1" ht="12.75">
      <c r="A82" s="510"/>
      <c r="B82" s="512"/>
      <c r="C82" s="511"/>
      <c r="D82" s="507"/>
      <c r="F82" s="8"/>
      <c r="H82" s="8"/>
      <c r="I82" s="9"/>
      <c r="J82" s="8"/>
      <c r="K82" s="9"/>
      <c r="L82" s="8"/>
      <c r="M82" s="9"/>
      <c r="N82" s="8"/>
      <c r="O82" s="8"/>
      <c r="P82" s="10"/>
      <c r="Q82" s="8"/>
      <c r="R82" s="6"/>
      <c r="S82" s="6"/>
      <c r="T82" s="6"/>
      <c r="U82" s="6"/>
      <c r="V82" s="6"/>
      <c r="W82" s="6"/>
      <c r="X82" s="6"/>
      <c r="Y82" s="6"/>
    </row>
  </sheetData>
  <sheetProtection/>
  <mergeCells count="6">
    <mergeCell ref="D2:L2"/>
    <mergeCell ref="D3:L3"/>
    <mergeCell ref="D4:K4"/>
    <mergeCell ref="D6:G6"/>
    <mergeCell ref="I6:K6"/>
    <mergeCell ref="S7:X7"/>
  </mergeCells>
  <printOptions gridLines="1" horizontalCentered="1"/>
  <pageMargins left="0" right="0" top="0.2" bottom="0.2" header="0.51" footer="0.51"/>
  <pageSetup fitToHeight="0" horizontalDpi="300" verticalDpi="300" orientation="portrait" paperSize="9" scale="80" r:id="rId1"/>
  <headerFooter alignWithMargins="0">
    <oddFooter xml:space="preserve">&amp;C 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2" sqref="C22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X120"/>
  <sheetViews>
    <sheetView zoomScale="110" zoomScaleNormal="110" zoomScalePageLayoutView="0" workbookViewId="0" topLeftCell="A1">
      <pane ySplit="9" topLeftCell="A10" activePane="bottomLeft" state="frozen"/>
      <selection pane="topLeft" activeCell="A1" sqref="A1"/>
      <selection pane="bottomLeft" activeCell="B81" sqref="B81"/>
    </sheetView>
  </sheetViews>
  <sheetFormatPr defaultColWidth="11.421875" defaultRowHeight="12.75"/>
  <cols>
    <col min="1" max="1" width="8.7109375" style="8" bestFit="1" customWidth="1"/>
    <col min="2" max="2" width="26.57421875" style="8" bestFit="1" customWidth="1"/>
    <col min="3" max="3" width="18.8515625" style="8" bestFit="1" customWidth="1"/>
    <col min="4" max="4" width="6.5742187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4.00390625" style="8" customWidth="1"/>
    <col min="15" max="15" width="5.421875" style="8" bestFit="1" customWidth="1"/>
    <col min="16" max="16" width="5.7109375" style="10" customWidth="1"/>
    <col min="17" max="17" width="4.421875" style="8" customWidth="1"/>
    <col min="18" max="18" width="4.421875" style="6" customWidth="1"/>
    <col min="19" max="23" width="10.00390625" style="6" bestFit="1" customWidth="1"/>
    <col min="24" max="24" width="30.140625" style="6" bestFit="1" customWidth="1"/>
    <col min="25" max="16384" width="11.421875" style="6" customWidth="1"/>
  </cols>
  <sheetData>
    <row r="1" spans="1:17" s="11" customFormat="1" ht="15" customHeight="1">
      <c r="A1" s="269"/>
      <c r="B1" s="15"/>
      <c r="C1" s="15"/>
      <c r="D1" s="15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17" s="26" customFormat="1" ht="19.5" customHeight="1">
      <c r="A2" s="270"/>
      <c r="B2" s="32"/>
      <c r="C2" s="464"/>
      <c r="D2" s="551" t="s">
        <v>224</v>
      </c>
      <c r="E2" s="551"/>
      <c r="F2" s="551"/>
      <c r="G2" s="551"/>
      <c r="H2" s="551"/>
      <c r="I2" s="551"/>
      <c r="J2" s="551"/>
      <c r="K2" s="551"/>
      <c r="L2" s="551"/>
      <c r="M2" s="31"/>
      <c r="N2" s="34"/>
      <c r="O2" s="32"/>
      <c r="P2" s="35"/>
      <c r="Q2" s="259"/>
    </row>
    <row r="3" spans="1:17" s="26" customFormat="1" ht="19.5" customHeight="1">
      <c r="A3" s="270"/>
      <c r="B3" s="32"/>
      <c r="C3" s="32"/>
      <c r="D3" s="552" t="s">
        <v>100</v>
      </c>
      <c r="E3" s="552"/>
      <c r="F3" s="552"/>
      <c r="G3" s="552"/>
      <c r="H3" s="552"/>
      <c r="I3" s="552"/>
      <c r="J3" s="552"/>
      <c r="K3" s="552"/>
      <c r="L3" s="552"/>
      <c r="M3" s="31"/>
      <c r="N3" s="34"/>
      <c r="O3" s="32"/>
      <c r="P3" s="35"/>
      <c r="Q3" s="259"/>
    </row>
    <row r="4" spans="1:17" s="26" customFormat="1" ht="19.5" customHeight="1">
      <c r="A4" s="270"/>
      <c r="B4" s="32"/>
      <c r="C4" s="32"/>
      <c r="D4" s="553" t="s">
        <v>223</v>
      </c>
      <c r="E4" s="553"/>
      <c r="F4" s="553"/>
      <c r="G4" s="553"/>
      <c r="H4" s="553"/>
      <c r="I4" s="553"/>
      <c r="J4" s="553"/>
      <c r="K4" s="553"/>
      <c r="L4" s="260"/>
      <c r="M4" s="31"/>
      <c r="N4" s="34"/>
      <c r="O4" s="32"/>
      <c r="P4" s="35"/>
      <c r="Q4" s="259"/>
    </row>
    <row r="5" spans="1:17" s="26" customFormat="1" ht="19.5" customHeight="1">
      <c r="A5" s="270"/>
      <c r="B5" s="32"/>
      <c r="C5" s="32"/>
      <c r="D5" s="32"/>
      <c r="E5" s="36"/>
      <c r="F5" s="32"/>
      <c r="G5" s="36"/>
      <c r="H5" s="32"/>
      <c r="I5" s="31"/>
      <c r="J5" s="32"/>
      <c r="K5" s="33"/>
      <c r="L5" s="32"/>
      <c r="M5" s="31"/>
      <c r="N5" s="34"/>
      <c r="O5" s="32"/>
      <c r="P5" s="35"/>
      <c r="Q5" s="259"/>
    </row>
    <row r="6" spans="1:17" s="26" customFormat="1" ht="15" customHeight="1">
      <c r="A6" s="270"/>
      <c r="B6" s="32"/>
      <c r="C6" s="32"/>
      <c r="D6" s="554" t="s">
        <v>55</v>
      </c>
      <c r="E6" s="554"/>
      <c r="F6" s="554"/>
      <c r="G6" s="554"/>
      <c r="H6" s="32"/>
      <c r="I6" s="555" t="s">
        <v>56</v>
      </c>
      <c r="J6" s="555"/>
      <c r="K6" s="555"/>
      <c r="L6" s="32"/>
      <c r="M6" s="31"/>
      <c r="N6" s="34"/>
      <c r="O6" s="32"/>
      <c r="P6" s="35"/>
      <c r="Q6" s="259"/>
    </row>
    <row r="7" spans="1:23" s="11" customFormat="1" ht="15" customHeight="1">
      <c r="A7" s="274"/>
      <c r="B7" s="38"/>
      <c r="C7" s="38"/>
      <c r="D7" s="38"/>
      <c r="E7" s="37"/>
      <c r="F7" s="38"/>
      <c r="G7" s="37"/>
      <c r="H7" s="38"/>
      <c r="I7" s="39"/>
      <c r="J7" s="38"/>
      <c r="K7" s="40"/>
      <c r="L7" s="38"/>
      <c r="M7" s="39"/>
      <c r="N7" s="41"/>
      <c r="O7" s="38"/>
      <c r="P7" s="42"/>
      <c r="Q7" s="8"/>
      <c r="S7" s="556" t="s">
        <v>105</v>
      </c>
      <c r="T7" s="557"/>
      <c r="U7" s="557"/>
      <c r="V7" s="557"/>
      <c r="W7" s="558"/>
    </row>
    <row r="8" spans="1:17" s="11" customFormat="1" ht="6.75" customHeight="1">
      <c r="A8" s="275"/>
      <c r="B8" s="20"/>
      <c r="C8" s="20"/>
      <c r="D8" s="20"/>
      <c r="E8" s="22"/>
      <c r="F8" s="20"/>
      <c r="G8" s="22"/>
      <c r="H8" s="20"/>
      <c r="I8" s="23"/>
      <c r="J8" s="20"/>
      <c r="K8" s="24"/>
      <c r="L8" s="20"/>
      <c r="M8" s="23"/>
      <c r="N8" s="25"/>
      <c r="O8" s="20"/>
      <c r="P8" s="43"/>
      <c r="Q8" s="8"/>
    </row>
    <row r="9" spans="1:24" ht="15.75" customHeight="1">
      <c r="A9" s="44" t="s">
        <v>13</v>
      </c>
      <c r="B9" s="463" t="s">
        <v>60</v>
      </c>
      <c r="C9" s="44" t="s">
        <v>11</v>
      </c>
      <c r="D9" s="44" t="s">
        <v>12</v>
      </c>
      <c r="E9" s="337" t="s">
        <v>14</v>
      </c>
      <c r="F9" s="51" t="s">
        <v>15</v>
      </c>
      <c r="G9" s="337" t="s">
        <v>16</v>
      </c>
      <c r="H9" s="51" t="s">
        <v>15</v>
      </c>
      <c r="I9" s="338" t="s">
        <v>17</v>
      </c>
      <c r="J9" s="262" t="s">
        <v>15</v>
      </c>
      <c r="K9" s="338" t="s">
        <v>18</v>
      </c>
      <c r="L9" s="262" t="s">
        <v>15</v>
      </c>
      <c r="M9" s="339" t="s">
        <v>19</v>
      </c>
      <c r="N9" s="266" t="s">
        <v>15</v>
      </c>
      <c r="O9" s="340" t="s">
        <v>57</v>
      </c>
      <c r="P9" s="341" t="s">
        <v>20</v>
      </c>
      <c r="Q9" s="44" t="s">
        <v>21</v>
      </c>
      <c r="S9" s="469" t="s">
        <v>14</v>
      </c>
      <c r="T9" s="469" t="s">
        <v>16</v>
      </c>
      <c r="U9" s="470" t="s">
        <v>18</v>
      </c>
      <c r="V9" s="471" t="s">
        <v>19</v>
      </c>
      <c r="W9" s="472" t="s">
        <v>20</v>
      </c>
      <c r="X9" s="485" t="s">
        <v>106</v>
      </c>
    </row>
    <row r="10" spans="1:23" s="187" customFormat="1" ht="15.75" customHeight="1">
      <c r="A10" s="479"/>
      <c r="B10" s="479"/>
      <c r="C10" s="479"/>
      <c r="D10" s="479"/>
      <c r="E10" s="387" t="s">
        <v>94</v>
      </c>
      <c r="F10" s="48" t="e">
        <f>VLOOKUP(E10*(-1),VITPOF,2)</f>
        <v>#VALUE!</v>
      </c>
      <c r="G10" s="387" t="s">
        <v>94</v>
      </c>
      <c r="H10" s="48" t="e">
        <f>VLOOKUP(G10*(-1),HAIESPOF,2)</f>
        <v>#VALUE!</v>
      </c>
      <c r="I10" s="263"/>
      <c r="J10" s="264">
        <v>0</v>
      </c>
      <c r="K10" s="399" t="s">
        <v>94</v>
      </c>
      <c r="L10" s="264" t="e">
        <f aca="true" t="shared" si="0" ref="L10:L60">VLOOKUP(K10,PENTPOF,2)</f>
        <v>#N/A</v>
      </c>
      <c r="M10" s="410" t="s">
        <v>94</v>
      </c>
      <c r="N10" s="267" t="e">
        <f aca="true" t="shared" si="1" ref="N10:N60">VLOOKUP(M10,MBPOF,2)</f>
        <v>#N/A</v>
      </c>
      <c r="O10" s="392"/>
      <c r="P10" s="186" t="e">
        <f>F10+H10+J10+L10+N10</f>
        <v>#VALUE!</v>
      </c>
      <c r="Q10" s="220" t="s">
        <v>28</v>
      </c>
      <c r="R10" s="219"/>
      <c r="S10" s="187" t="e">
        <f aca="true" t="shared" si="2" ref="S10:S41">RANK(E10,$E$10:$E$120,2)</f>
        <v>#VALUE!</v>
      </c>
      <c r="T10" s="187" t="e">
        <f aca="true" t="shared" si="3" ref="T10:T41">RANK(G10,$G$10:$G$120,2)</f>
        <v>#VALUE!</v>
      </c>
      <c r="U10" s="187" t="e">
        <f aca="true" t="shared" si="4" ref="U10:U41">RANK(K10,$K$10:$K$120,0)</f>
        <v>#VALUE!</v>
      </c>
      <c r="V10" s="187" t="e">
        <f aca="true" t="shared" si="5" ref="V10:V41">RANK(M10,$M$10:$M$120,0)</f>
        <v>#VALUE!</v>
      </c>
      <c r="W10" s="187" t="e">
        <f aca="true" t="shared" si="6" ref="W10:W41">RANK(X10,$X$10:$X$120,0)</f>
        <v>#N/A</v>
      </c>
    </row>
    <row r="11" spans="1:23" s="52" customFormat="1" ht="15.75" customHeight="1">
      <c r="A11" s="477">
        <v>2137463</v>
      </c>
      <c r="B11" s="524" t="s">
        <v>233</v>
      </c>
      <c r="C11" s="486" t="s">
        <v>234</v>
      </c>
      <c r="D11" s="498" t="s">
        <v>237</v>
      </c>
      <c r="E11" s="387">
        <v>6.4</v>
      </c>
      <c r="F11" s="48">
        <f>VLOOKUP(E11*(-1),VITPOF,2)</f>
        <v>6</v>
      </c>
      <c r="G11" s="387" t="s">
        <v>94</v>
      </c>
      <c r="H11" s="48">
        <v>0</v>
      </c>
      <c r="I11" s="263"/>
      <c r="J11" s="264">
        <v>0</v>
      </c>
      <c r="K11" s="399">
        <v>6.85</v>
      </c>
      <c r="L11" s="264">
        <f t="shared" si="0"/>
        <v>10</v>
      </c>
      <c r="M11" s="410">
        <v>4.2</v>
      </c>
      <c r="N11" s="267">
        <f t="shared" si="1"/>
        <v>8</v>
      </c>
      <c r="O11" s="392"/>
      <c r="P11" s="186">
        <f aca="true" t="shared" si="7" ref="P11:P26">F11+H11+J11+L11+N11</f>
        <v>24</v>
      </c>
      <c r="Q11" s="220" t="s">
        <v>28</v>
      </c>
      <c r="R11" s="219"/>
      <c r="S11" s="187">
        <f t="shared" si="2"/>
        <v>12</v>
      </c>
      <c r="T11" s="187" t="e">
        <f t="shared" si="3"/>
        <v>#VALUE!</v>
      </c>
      <c r="U11" s="187">
        <f t="shared" si="4"/>
        <v>23</v>
      </c>
      <c r="V11" s="187">
        <f t="shared" si="5"/>
        <v>15</v>
      </c>
      <c r="W11" s="187" t="e">
        <f t="shared" si="6"/>
        <v>#N/A</v>
      </c>
    </row>
    <row r="12" spans="1:23" s="52" customFormat="1" ht="15.75" customHeight="1">
      <c r="A12" s="477">
        <v>2111405</v>
      </c>
      <c r="B12" s="524" t="s">
        <v>235</v>
      </c>
      <c r="C12" s="486" t="s">
        <v>236</v>
      </c>
      <c r="D12" s="498" t="s">
        <v>237</v>
      </c>
      <c r="E12" s="387">
        <v>5.9</v>
      </c>
      <c r="F12" s="48">
        <f>VLOOKUP(E12*(-1),VITPOF,2)</f>
        <v>10</v>
      </c>
      <c r="G12" s="387" t="s">
        <v>94</v>
      </c>
      <c r="H12" s="48">
        <v>0</v>
      </c>
      <c r="I12" s="263"/>
      <c r="J12" s="264">
        <v>0</v>
      </c>
      <c r="K12" s="399">
        <v>7</v>
      </c>
      <c r="L12" s="264">
        <f t="shared" si="0"/>
        <v>11</v>
      </c>
      <c r="M12" s="410">
        <v>3.85</v>
      </c>
      <c r="N12" s="267">
        <f t="shared" si="1"/>
        <v>7</v>
      </c>
      <c r="O12" s="392"/>
      <c r="P12" s="186">
        <f t="shared" si="7"/>
        <v>28</v>
      </c>
      <c r="Q12" s="220" t="s">
        <v>28</v>
      </c>
      <c r="R12" s="219"/>
      <c r="S12" s="187">
        <f t="shared" si="2"/>
        <v>5</v>
      </c>
      <c r="T12" s="187" t="e">
        <f t="shared" si="3"/>
        <v>#VALUE!</v>
      </c>
      <c r="U12" s="187">
        <f t="shared" si="4"/>
        <v>17</v>
      </c>
      <c r="V12" s="187">
        <f t="shared" si="5"/>
        <v>20</v>
      </c>
      <c r="W12" s="187" t="e">
        <f t="shared" si="6"/>
        <v>#N/A</v>
      </c>
    </row>
    <row r="13" spans="1:23" s="52" customFormat="1" ht="15.75" customHeight="1">
      <c r="A13" s="477"/>
      <c r="B13" s="486"/>
      <c r="C13" s="486"/>
      <c r="D13" s="498"/>
      <c r="E13" s="387" t="s">
        <v>94</v>
      </c>
      <c r="F13" s="48" t="e">
        <f>VLOOKUP(E13*(-1),VITPOF,2)</f>
        <v>#VALUE!</v>
      </c>
      <c r="G13" s="387" t="s">
        <v>94</v>
      </c>
      <c r="H13" s="48" t="e">
        <f>VLOOKUP(G13*(-1),HAIESPOF,2)</f>
        <v>#VALUE!</v>
      </c>
      <c r="I13" s="263"/>
      <c r="J13" s="264">
        <v>0</v>
      </c>
      <c r="K13" s="399" t="s">
        <v>94</v>
      </c>
      <c r="L13" s="264" t="e">
        <f t="shared" si="0"/>
        <v>#N/A</v>
      </c>
      <c r="M13" s="410" t="s">
        <v>94</v>
      </c>
      <c r="N13" s="267" t="e">
        <f t="shared" si="1"/>
        <v>#N/A</v>
      </c>
      <c r="O13" s="392"/>
      <c r="P13" s="186" t="e">
        <f t="shared" si="7"/>
        <v>#VALUE!</v>
      </c>
      <c r="Q13" s="220" t="s">
        <v>28</v>
      </c>
      <c r="R13" s="6"/>
      <c r="S13" s="187" t="e">
        <f t="shared" si="2"/>
        <v>#VALUE!</v>
      </c>
      <c r="T13" s="187" t="e">
        <f t="shared" si="3"/>
        <v>#VALUE!</v>
      </c>
      <c r="U13" s="187" t="e">
        <f t="shared" si="4"/>
        <v>#VALUE!</v>
      </c>
      <c r="V13" s="187" t="e">
        <f t="shared" si="5"/>
        <v>#VALUE!</v>
      </c>
      <c r="W13" s="187" t="e">
        <f t="shared" si="6"/>
        <v>#N/A</v>
      </c>
    </row>
    <row r="14" spans="1:23" s="52" customFormat="1" ht="15.75" customHeight="1">
      <c r="A14" s="477">
        <v>1932884</v>
      </c>
      <c r="B14" s="524" t="s">
        <v>447</v>
      </c>
      <c r="C14" s="486" t="s">
        <v>448</v>
      </c>
      <c r="D14" s="498" t="s">
        <v>277</v>
      </c>
      <c r="E14" s="387" t="s">
        <v>94</v>
      </c>
      <c r="F14" s="48">
        <v>0</v>
      </c>
      <c r="G14" s="387">
        <v>7.1</v>
      </c>
      <c r="H14" s="48">
        <f>VLOOKUP(G14*(-1),HAIESPOF,2)</f>
        <v>16</v>
      </c>
      <c r="I14" s="263"/>
      <c r="J14" s="264">
        <v>0</v>
      </c>
      <c r="K14" s="399">
        <v>6.6</v>
      </c>
      <c r="L14" s="264">
        <f>VLOOKUP(K14,PENTPOF,2)</f>
        <v>9</v>
      </c>
      <c r="M14" s="410">
        <v>4</v>
      </c>
      <c r="N14" s="267">
        <f>VLOOKUP(M14,MBPOF,2)</f>
        <v>8</v>
      </c>
      <c r="O14" s="392"/>
      <c r="P14" s="186">
        <f>F14+H14+J14+L14+N14</f>
        <v>33</v>
      </c>
      <c r="Q14" s="220" t="s">
        <v>28</v>
      </c>
      <c r="R14" s="219"/>
      <c r="S14" s="187" t="e">
        <f t="shared" si="2"/>
        <v>#VALUE!</v>
      </c>
      <c r="T14" s="187">
        <f t="shared" si="3"/>
        <v>3</v>
      </c>
      <c r="U14" s="187">
        <f t="shared" si="4"/>
        <v>28</v>
      </c>
      <c r="V14" s="187">
        <f t="shared" si="5"/>
        <v>17</v>
      </c>
      <c r="W14" s="187" t="e">
        <f t="shared" si="6"/>
        <v>#N/A</v>
      </c>
    </row>
    <row r="15" spans="1:23" s="52" customFormat="1" ht="15.75" customHeight="1">
      <c r="A15" s="478">
        <v>2093027</v>
      </c>
      <c r="B15" s="529" t="s">
        <v>259</v>
      </c>
      <c r="C15" s="488" t="s">
        <v>260</v>
      </c>
      <c r="D15" s="498" t="s">
        <v>277</v>
      </c>
      <c r="E15" s="387" t="s">
        <v>94</v>
      </c>
      <c r="F15" s="48">
        <v>0</v>
      </c>
      <c r="G15" s="387">
        <v>8.3</v>
      </c>
      <c r="H15" s="48">
        <f>VLOOKUP(G15*(-1),HAIESPOF,2)</f>
        <v>7</v>
      </c>
      <c r="I15" s="263"/>
      <c r="J15" s="264">
        <v>0</v>
      </c>
      <c r="K15" s="399">
        <v>7.4</v>
      </c>
      <c r="L15" s="264">
        <f t="shared" si="0"/>
        <v>13</v>
      </c>
      <c r="M15" s="410">
        <v>3.6</v>
      </c>
      <c r="N15" s="267">
        <f t="shared" si="1"/>
        <v>6</v>
      </c>
      <c r="O15" s="392"/>
      <c r="P15" s="186">
        <f t="shared" si="7"/>
        <v>26</v>
      </c>
      <c r="Q15" s="220" t="s">
        <v>28</v>
      </c>
      <c r="R15" s="219"/>
      <c r="S15" s="187" t="e">
        <f t="shared" si="2"/>
        <v>#VALUE!</v>
      </c>
      <c r="T15" s="187">
        <f t="shared" si="3"/>
        <v>10</v>
      </c>
      <c r="U15" s="187">
        <f t="shared" si="4"/>
        <v>11</v>
      </c>
      <c r="V15" s="187">
        <f t="shared" si="5"/>
        <v>24</v>
      </c>
      <c r="W15" s="187" t="e">
        <f t="shared" si="6"/>
        <v>#N/A</v>
      </c>
    </row>
    <row r="16" spans="1:23" s="52" customFormat="1" ht="15.75" customHeight="1">
      <c r="A16" s="477">
        <v>1935111</v>
      </c>
      <c r="B16" s="524" t="s">
        <v>267</v>
      </c>
      <c r="C16" s="486" t="s">
        <v>227</v>
      </c>
      <c r="D16" s="498" t="s">
        <v>277</v>
      </c>
      <c r="E16" s="387" t="s">
        <v>94</v>
      </c>
      <c r="F16" s="48">
        <v>0</v>
      </c>
      <c r="G16" s="387">
        <v>7.7</v>
      </c>
      <c r="H16" s="48">
        <f>VLOOKUP(G16*(-1),HAIESPOF,2)</f>
        <v>12</v>
      </c>
      <c r="I16" s="263"/>
      <c r="J16" s="264">
        <v>0</v>
      </c>
      <c r="K16" s="399">
        <v>7.5</v>
      </c>
      <c r="L16" s="264">
        <f>VLOOKUP(K16,PENTPOF,2)</f>
        <v>14</v>
      </c>
      <c r="M16" s="410">
        <v>3</v>
      </c>
      <c r="N16" s="267">
        <f>VLOOKUP(M16,MBPOF,2)</f>
        <v>4</v>
      </c>
      <c r="O16" s="392"/>
      <c r="P16" s="186">
        <f>F16+H16+J16+L16+N16</f>
        <v>30</v>
      </c>
      <c r="Q16" s="220" t="s">
        <v>28</v>
      </c>
      <c r="R16" s="219"/>
      <c r="S16" s="187" t="e">
        <f t="shared" si="2"/>
        <v>#VALUE!</v>
      </c>
      <c r="T16" s="187">
        <f t="shared" si="3"/>
        <v>8</v>
      </c>
      <c r="U16" s="187">
        <f t="shared" si="4"/>
        <v>9</v>
      </c>
      <c r="V16" s="187">
        <f t="shared" si="5"/>
        <v>29</v>
      </c>
      <c r="W16" s="187" t="e">
        <f t="shared" si="6"/>
        <v>#N/A</v>
      </c>
    </row>
    <row r="17" spans="1:23" s="52" customFormat="1" ht="15.75" customHeight="1">
      <c r="A17" s="477">
        <v>1897329</v>
      </c>
      <c r="B17" s="524" t="s">
        <v>268</v>
      </c>
      <c r="C17" s="486" t="s">
        <v>131</v>
      </c>
      <c r="D17" s="498" t="s">
        <v>277</v>
      </c>
      <c r="E17" s="387">
        <v>5.7</v>
      </c>
      <c r="F17" s="48">
        <f>VLOOKUP(E17*(-1),VITPOF,2)</f>
        <v>13</v>
      </c>
      <c r="G17" s="387" t="s">
        <v>94</v>
      </c>
      <c r="H17" s="48">
        <v>0</v>
      </c>
      <c r="I17" s="263"/>
      <c r="J17" s="264">
        <v>0</v>
      </c>
      <c r="K17" s="399">
        <v>9.4</v>
      </c>
      <c r="L17" s="264">
        <f t="shared" si="0"/>
        <v>23</v>
      </c>
      <c r="M17" s="410">
        <v>5.2</v>
      </c>
      <c r="N17" s="267">
        <f t="shared" si="1"/>
        <v>12</v>
      </c>
      <c r="O17" s="392"/>
      <c r="P17" s="186">
        <f t="shared" si="7"/>
        <v>48</v>
      </c>
      <c r="Q17" s="220" t="s">
        <v>28</v>
      </c>
      <c r="R17" s="219"/>
      <c r="S17" s="187">
        <f t="shared" si="2"/>
        <v>2</v>
      </c>
      <c r="T17" s="187" t="e">
        <f t="shared" si="3"/>
        <v>#VALUE!</v>
      </c>
      <c r="U17" s="187">
        <f t="shared" si="4"/>
        <v>1</v>
      </c>
      <c r="V17" s="187">
        <f t="shared" si="5"/>
        <v>3</v>
      </c>
      <c r="W17" s="187" t="e">
        <f t="shared" si="6"/>
        <v>#N/A</v>
      </c>
    </row>
    <row r="18" spans="1:23" s="52" customFormat="1" ht="15.75" customHeight="1">
      <c r="A18" s="477">
        <v>2094102</v>
      </c>
      <c r="B18" s="524" t="s">
        <v>271</v>
      </c>
      <c r="C18" s="486" t="s">
        <v>272</v>
      </c>
      <c r="D18" s="498" t="s">
        <v>277</v>
      </c>
      <c r="E18" s="387">
        <v>6.6</v>
      </c>
      <c r="F18" s="48">
        <f>VLOOKUP(E18*(-1),VITPOF,2)</f>
        <v>5</v>
      </c>
      <c r="G18" s="387" t="s">
        <v>94</v>
      </c>
      <c r="H18" s="48">
        <v>0</v>
      </c>
      <c r="I18" s="263"/>
      <c r="J18" s="264">
        <v>0</v>
      </c>
      <c r="K18" s="399">
        <v>6.2</v>
      </c>
      <c r="L18" s="264">
        <f t="shared" si="0"/>
        <v>7</v>
      </c>
      <c r="M18" s="410">
        <v>2.74</v>
      </c>
      <c r="N18" s="267">
        <f t="shared" si="1"/>
        <v>3</v>
      </c>
      <c r="O18" s="392"/>
      <c r="P18" s="186">
        <f t="shared" si="7"/>
        <v>15</v>
      </c>
      <c r="Q18" s="220" t="s">
        <v>28</v>
      </c>
      <c r="R18" s="219"/>
      <c r="S18" s="187">
        <f t="shared" si="2"/>
        <v>20</v>
      </c>
      <c r="T18" s="187" t="e">
        <f t="shared" si="3"/>
        <v>#VALUE!</v>
      </c>
      <c r="U18" s="187">
        <f t="shared" si="4"/>
        <v>33</v>
      </c>
      <c r="V18" s="187">
        <f t="shared" si="5"/>
        <v>33</v>
      </c>
      <c r="W18" s="187" t="e">
        <f t="shared" si="6"/>
        <v>#N/A</v>
      </c>
    </row>
    <row r="19" spans="1:23" s="52" customFormat="1" ht="15.75" customHeight="1">
      <c r="A19" s="477">
        <v>2120439</v>
      </c>
      <c r="B19" s="524" t="s">
        <v>273</v>
      </c>
      <c r="C19" s="486" t="s">
        <v>274</v>
      </c>
      <c r="D19" s="498" t="s">
        <v>277</v>
      </c>
      <c r="E19" s="387" t="s">
        <v>94</v>
      </c>
      <c r="F19" s="48">
        <v>0</v>
      </c>
      <c r="G19" s="387">
        <v>7.2</v>
      </c>
      <c r="H19" s="48">
        <f>VLOOKUP(G19*(-1),HAIESPOF,2)</f>
        <v>15</v>
      </c>
      <c r="I19" s="263"/>
      <c r="J19" s="264">
        <v>0</v>
      </c>
      <c r="K19" s="399">
        <v>7</v>
      </c>
      <c r="L19" s="264">
        <f t="shared" si="0"/>
        <v>11</v>
      </c>
      <c r="M19" s="410">
        <v>2.8</v>
      </c>
      <c r="N19" s="267">
        <f t="shared" si="1"/>
        <v>4</v>
      </c>
      <c r="O19" s="392"/>
      <c r="P19" s="186">
        <f t="shared" si="7"/>
        <v>30</v>
      </c>
      <c r="Q19" s="220" t="s">
        <v>28</v>
      </c>
      <c r="R19" s="219"/>
      <c r="S19" s="187" t="e">
        <f t="shared" si="2"/>
        <v>#VALUE!</v>
      </c>
      <c r="T19" s="187">
        <f t="shared" si="3"/>
        <v>4</v>
      </c>
      <c r="U19" s="187">
        <f t="shared" si="4"/>
        <v>17</v>
      </c>
      <c r="V19" s="187">
        <f t="shared" si="5"/>
        <v>31</v>
      </c>
      <c r="W19" s="187" t="e">
        <f t="shared" si="6"/>
        <v>#N/A</v>
      </c>
    </row>
    <row r="20" spans="1:23" s="52" customFormat="1" ht="15.75" customHeight="1">
      <c r="A20" s="477"/>
      <c r="B20" s="486"/>
      <c r="C20" s="486"/>
      <c r="D20" s="498"/>
      <c r="E20" s="387" t="s">
        <v>94</v>
      </c>
      <c r="F20" s="48" t="e">
        <f>VLOOKUP(E20*(-1),VITPOF,2)</f>
        <v>#VALUE!</v>
      </c>
      <c r="G20" s="387" t="s">
        <v>94</v>
      </c>
      <c r="H20" s="48" t="e">
        <f>VLOOKUP(G20*(-1),HAIESPOF,2)</f>
        <v>#VALUE!</v>
      </c>
      <c r="I20" s="263"/>
      <c r="J20" s="264">
        <v>0</v>
      </c>
      <c r="K20" s="399" t="s">
        <v>94</v>
      </c>
      <c r="L20" s="264" t="e">
        <f t="shared" si="0"/>
        <v>#N/A</v>
      </c>
      <c r="M20" s="410" t="s">
        <v>94</v>
      </c>
      <c r="N20" s="267" t="e">
        <f t="shared" si="1"/>
        <v>#N/A</v>
      </c>
      <c r="O20" s="392"/>
      <c r="P20" s="186" t="e">
        <f t="shared" si="7"/>
        <v>#VALUE!</v>
      </c>
      <c r="Q20" s="220" t="s">
        <v>28</v>
      </c>
      <c r="R20" s="219"/>
      <c r="S20" s="187" t="e">
        <f t="shared" si="2"/>
        <v>#VALUE!</v>
      </c>
      <c r="T20" s="187" t="e">
        <f t="shared" si="3"/>
        <v>#VALUE!</v>
      </c>
      <c r="U20" s="187" t="e">
        <f t="shared" si="4"/>
        <v>#VALUE!</v>
      </c>
      <c r="V20" s="187" t="e">
        <f t="shared" si="5"/>
        <v>#VALUE!</v>
      </c>
      <c r="W20" s="187" t="e">
        <f t="shared" si="6"/>
        <v>#N/A</v>
      </c>
    </row>
    <row r="21" spans="1:23" s="52" customFormat="1" ht="15.75" customHeight="1">
      <c r="A21" s="477">
        <v>2093256</v>
      </c>
      <c r="B21" s="524" t="s">
        <v>322</v>
      </c>
      <c r="C21" s="486" t="s">
        <v>374</v>
      </c>
      <c r="D21" s="498" t="s">
        <v>317</v>
      </c>
      <c r="E21" s="387">
        <v>5.8</v>
      </c>
      <c r="F21" s="48">
        <f>VLOOKUP(E21*(-1),VITPOF,2)</f>
        <v>11</v>
      </c>
      <c r="G21" s="387" t="s">
        <v>94</v>
      </c>
      <c r="H21" s="48">
        <v>0</v>
      </c>
      <c r="I21" s="263"/>
      <c r="J21" s="264">
        <v>0</v>
      </c>
      <c r="K21" s="399">
        <v>6.9</v>
      </c>
      <c r="L21" s="264">
        <f t="shared" si="0"/>
        <v>11</v>
      </c>
      <c r="M21" s="410">
        <v>4.3</v>
      </c>
      <c r="N21" s="267">
        <f t="shared" si="1"/>
        <v>9</v>
      </c>
      <c r="O21" s="392"/>
      <c r="P21" s="186">
        <f t="shared" si="7"/>
        <v>31</v>
      </c>
      <c r="Q21" s="220" t="s">
        <v>28</v>
      </c>
      <c r="R21" s="219"/>
      <c r="S21" s="187">
        <f t="shared" si="2"/>
        <v>3</v>
      </c>
      <c r="T21" s="187" t="e">
        <f t="shared" si="3"/>
        <v>#VALUE!</v>
      </c>
      <c r="U21" s="187">
        <f t="shared" si="4"/>
        <v>20</v>
      </c>
      <c r="V21" s="187">
        <f t="shared" si="5"/>
        <v>12</v>
      </c>
      <c r="W21" s="187" t="e">
        <f t="shared" si="6"/>
        <v>#N/A</v>
      </c>
    </row>
    <row r="22" spans="1:23" s="52" customFormat="1" ht="15.75" customHeight="1">
      <c r="A22" s="477">
        <v>1927708</v>
      </c>
      <c r="B22" s="524" t="s">
        <v>375</v>
      </c>
      <c r="C22" s="486" t="s">
        <v>376</v>
      </c>
      <c r="D22" s="498" t="s">
        <v>317</v>
      </c>
      <c r="E22" s="387">
        <v>6.4</v>
      </c>
      <c r="F22" s="48">
        <f>VLOOKUP(E22*(-1),VITPOF,2)</f>
        <v>6</v>
      </c>
      <c r="G22" s="387" t="s">
        <v>94</v>
      </c>
      <c r="H22" s="48">
        <v>0</v>
      </c>
      <c r="I22" s="263"/>
      <c r="J22" s="264">
        <v>0</v>
      </c>
      <c r="K22" s="399">
        <v>6.4</v>
      </c>
      <c r="L22" s="264">
        <f t="shared" si="0"/>
        <v>8</v>
      </c>
      <c r="M22" s="410">
        <v>3.78</v>
      </c>
      <c r="N22" s="267">
        <f t="shared" si="1"/>
        <v>7</v>
      </c>
      <c r="O22" s="392"/>
      <c r="P22" s="186">
        <f t="shared" si="7"/>
        <v>21</v>
      </c>
      <c r="Q22" s="220" t="s">
        <v>28</v>
      </c>
      <c r="R22" s="6"/>
      <c r="S22" s="187">
        <f t="shared" si="2"/>
        <v>12</v>
      </c>
      <c r="T22" s="187" t="e">
        <f t="shared" si="3"/>
        <v>#VALUE!</v>
      </c>
      <c r="U22" s="187">
        <f t="shared" si="4"/>
        <v>31</v>
      </c>
      <c r="V22" s="187">
        <f t="shared" si="5"/>
        <v>22</v>
      </c>
      <c r="W22" s="187" t="e">
        <f t="shared" si="6"/>
        <v>#N/A</v>
      </c>
    </row>
    <row r="23" spans="1:23" s="52" customFormat="1" ht="15.75" customHeight="1">
      <c r="A23" s="477">
        <v>2093262</v>
      </c>
      <c r="B23" s="524" t="s">
        <v>377</v>
      </c>
      <c r="C23" s="486" t="s">
        <v>153</v>
      </c>
      <c r="D23" s="498" t="s">
        <v>317</v>
      </c>
      <c r="E23" s="387">
        <v>6.2</v>
      </c>
      <c r="F23" s="48">
        <f>VLOOKUP(E23*(-1),VITPOF,2)</f>
        <v>7</v>
      </c>
      <c r="G23" s="387" t="s">
        <v>94</v>
      </c>
      <c r="H23" s="48">
        <v>0</v>
      </c>
      <c r="I23" s="263"/>
      <c r="J23" s="264">
        <v>0</v>
      </c>
      <c r="K23" s="399">
        <v>7.1</v>
      </c>
      <c r="L23" s="264">
        <f t="shared" si="0"/>
        <v>12</v>
      </c>
      <c r="M23" s="410">
        <v>3.95</v>
      </c>
      <c r="N23" s="267">
        <f t="shared" si="1"/>
        <v>7</v>
      </c>
      <c r="O23" s="392"/>
      <c r="P23" s="186">
        <f t="shared" si="7"/>
        <v>26</v>
      </c>
      <c r="Q23" s="220" t="s">
        <v>28</v>
      </c>
      <c r="R23" s="219"/>
      <c r="S23" s="187">
        <f t="shared" si="2"/>
        <v>10</v>
      </c>
      <c r="T23" s="187" t="e">
        <f t="shared" si="3"/>
        <v>#VALUE!</v>
      </c>
      <c r="U23" s="187">
        <f t="shared" si="4"/>
        <v>14</v>
      </c>
      <c r="V23" s="187">
        <f t="shared" si="5"/>
        <v>19</v>
      </c>
      <c r="W23" s="187" t="e">
        <f t="shared" si="6"/>
        <v>#N/A</v>
      </c>
    </row>
    <row r="24" spans="1:23" s="52" customFormat="1" ht="15.75" customHeight="1">
      <c r="A24" s="477">
        <v>2111404</v>
      </c>
      <c r="B24" s="524" t="s">
        <v>378</v>
      </c>
      <c r="C24" s="486" t="s">
        <v>379</v>
      </c>
      <c r="D24" s="498" t="s">
        <v>317</v>
      </c>
      <c r="E24" s="387">
        <v>6.5</v>
      </c>
      <c r="F24" s="48">
        <f>VLOOKUP(E24*(-1),VITPOF,2)</f>
        <v>5</v>
      </c>
      <c r="G24" s="387" t="s">
        <v>94</v>
      </c>
      <c r="H24" s="48">
        <v>0</v>
      </c>
      <c r="I24" s="263"/>
      <c r="J24" s="264">
        <v>0</v>
      </c>
      <c r="K24" s="399">
        <v>7.4</v>
      </c>
      <c r="L24" s="264">
        <f t="shared" si="0"/>
        <v>13</v>
      </c>
      <c r="M24" s="410">
        <v>4.72</v>
      </c>
      <c r="N24" s="267">
        <f t="shared" si="1"/>
        <v>10</v>
      </c>
      <c r="O24" s="392"/>
      <c r="P24" s="186">
        <f t="shared" si="7"/>
        <v>28</v>
      </c>
      <c r="Q24" s="220" t="s">
        <v>28</v>
      </c>
      <c r="R24" s="219"/>
      <c r="S24" s="187">
        <f t="shared" si="2"/>
        <v>16</v>
      </c>
      <c r="T24" s="187" t="e">
        <f t="shared" si="3"/>
        <v>#VALUE!</v>
      </c>
      <c r="U24" s="187">
        <f t="shared" si="4"/>
        <v>11</v>
      </c>
      <c r="V24" s="187">
        <f t="shared" si="5"/>
        <v>6</v>
      </c>
      <c r="W24" s="187" t="e">
        <f t="shared" si="6"/>
        <v>#N/A</v>
      </c>
    </row>
    <row r="25" spans="1:23" s="52" customFormat="1" ht="15.75" customHeight="1">
      <c r="A25" s="477">
        <v>2086925</v>
      </c>
      <c r="B25" s="524" t="s">
        <v>382</v>
      </c>
      <c r="C25" s="486" t="s">
        <v>383</v>
      </c>
      <c r="D25" s="498" t="s">
        <v>317</v>
      </c>
      <c r="E25" s="387">
        <v>5.9</v>
      </c>
      <c r="F25" s="48">
        <f>VLOOKUP(E25*(-1),VITPOF,2)</f>
        <v>10</v>
      </c>
      <c r="G25" s="387" t="s">
        <v>94</v>
      </c>
      <c r="H25" s="48">
        <v>0</v>
      </c>
      <c r="I25" s="263"/>
      <c r="J25" s="264">
        <v>0</v>
      </c>
      <c r="K25" s="399">
        <v>8.1</v>
      </c>
      <c r="L25" s="264">
        <f t="shared" si="0"/>
        <v>17</v>
      </c>
      <c r="M25" s="410">
        <v>4.65</v>
      </c>
      <c r="N25" s="267">
        <f t="shared" si="1"/>
        <v>10</v>
      </c>
      <c r="O25" s="392"/>
      <c r="P25" s="186">
        <f t="shared" si="7"/>
        <v>37</v>
      </c>
      <c r="Q25" s="220" t="s">
        <v>28</v>
      </c>
      <c r="R25" s="219"/>
      <c r="S25" s="187">
        <f t="shared" si="2"/>
        <v>5</v>
      </c>
      <c r="T25" s="187" t="e">
        <f t="shared" si="3"/>
        <v>#VALUE!</v>
      </c>
      <c r="U25" s="187">
        <f t="shared" si="4"/>
        <v>5</v>
      </c>
      <c r="V25" s="187">
        <f t="shared" si="5"/>
        <v>9</v>
      </c>
      <c r="W25" s="187" t="e">
        <f t="shared" si="6"/>
        <v>#N/A</v>
      </c>
    </row>
    <row r="26" spans="1:23" s="52" customFormat="1" ht="15.75" customHeight="1">
      <c r="A26" s="477">
        <v>2093228</v>
      </c>
      <c r="B26" s="524" t="s">
        <v>384</v>
      </c>
      <c r="C26" s="486" t="s">
        <v>385</v>
      </c>
      <c r="D26" s="498" t="s">
        <v>317</v>
      </c>
      <c r="E26" s="387">
        <v>6.8</v>
      </c>
      <c r="F26" s="48">
        <f>VLOOKUP(E26*(-1),VITPOF,2)</f>
        <v>4</v>
      </c>
      <c r="G26" s="387" t="s">
        <v>94</v>
      </c>
      <c r="H26" s="48">
        <v>0</v>
      </c>
      <c r="I26" s="263"/>
      <c r="J26" s="264">
        <v>0</v>
      </c>
      <c r="K26" s="399">
        <v>7.1</v>
      </c>
      <c r="L26" s="264">
        <f t="shared" si="0"/>
        <v>12</v>
      </c>
      <c r="M26" s="410">
        <v>4.67</v>
      </c>
      <c r="N26" s="267">
        <f t="shared" si="1"/>
        <v>10</v>
      </c>
      <c r="O26" s="392"/>
      <c r="P26" s="186">
        <f t="shared" si="7"/>
        <v>26</v>
      </c>
      <c r="Q26" s="220" t="s">
        <v>28</v>
      </c>
      <c r="R26" s="219"/>
      <c r="S26" s="187">
        <f t="shared" si="2"/>
        <v>22</v>
      </c>
      <c r="T26" s="187" t="e">
        <f t="shared" si="3"/>
        <v>#VALUE!</v>
      </c>
      <c r="U26" s="187">
        <f t="shared" si="4"/>
        <v>14</v>
      </c>
      <c r="V26" s="187">
        <f t="shared" si="5"/>
        <v>8</v>
      </c>
      <c r="W26" s="187" t="e">
        <f t="shared" si="6"/>
        <v>#N/A</v>
      </c>
    </row>
    <row r="27" spans="1:23" s="52" customFormat="1" ht="15.75" customHeight="1">
      <c r="A27" s="477">
        <v>2093246</v>
      </c>
      <c r="B27" s="524" t="s">
        <v>389</v>
      </c>
      <c r="C27" s="486" t="s">
        <v>225</v>
      </c>
      <c r="D27" s="498" t="s">
        <v>317</v>
      </c>
      <c r="E27" s="387">
        <v>6.4</v>
      </c>
      <c r="F27" s="48">
        <f>VLOOKUP(E27*(-1),VITPOF,2)</f>
        <v>6</v>
      </c>
      <c r="G27" s="387" t="s">
        <v>94</v>
      </c>
      <c r="H27" s="48">
        <v>0</v>
      </c>
      <c r="I27" s="263"/>
      <c r="J27" s="264">
        <v>0</v>
      </c>
      <c r="K27" s="399">
        <v>6.55</v>
      </c>
      <c r="L27" s="264">
        <f>VLOOKUP(K27,PENTPOF,2)</f>
        <v>9</v>
      </c>
      <c r="M27" s="410">
        <v>2.7</v>
      </c>
      <c r="N27" s="267">
        <f>VLOOKUP(M27,MBPOF,2)</f>
        <v>3</v>
      </c>
      <c r="O27" s="392"/>
      <c r="P27" s="186">
        <f>F27+H27+J27+L27+N27</f>
        <v>18</v>
      </c>
      <c r="Q27" s="220" t="s">
        <v>28</v>
      </c>
      <c r="R27" s="219"/>
      <c r="S27" s="187">
        <f t="shared" si="2"/>
        <v>12</v>
      </c>
      <c r="T27" s="187" t="e">
        <f t="shared" si="3"/>
        <v>#VALUE!</v>
      </c>
      <c r="U27" s="187">
        <f t="shared" si="4"/>
        <v>30</v>
      </c>
      <c r="V27" s="187">
        <f t="shared" si="5"/>
        <v>34</v>
      </c>
      <c r="W27" s="187" t="e">
        <f t="shared" si="6"/>
        <v>#N/A</v>
      </c>
    </row>
    <row r="28" spans="1:23" s="52" customFormat="1" ht="15.75" customHeight="1">
      <c r="A28" s="477">
        <v>2111492</v>
      </c>
      <c r="B28" s="524" t="s">
        <v>390</v>
      </c>
      <c r="C28" s="486" t="s">
        <v>391</v>
      </c>
      <c r="D28" s="498" t="s">
        <v>317</v>
      </c>
      <c r="E28" s="387">
        <v>6.5</v>
      </c>
      <c r="F28" s="48">
        <f>VLOOKUP(E28*(-1),VITPOF,2)</f>
        <v>5</v>
      </c>
      <c r="G28" s="387" t="s">
        <v>94</v>
      </c>
      <c r="H28" s="48">
        <v>0</v>
      </c>
      <c r="I28" s="263"/>
      <c r="J28" s="264">
        <v>0</v>
      </c>
      <c r="K28" s="399">
        <v>6.9</v>
      </c>
      <c r="L28" s="264">
        <f>VLOOKUP(K28,PENTPOF,2)</f>
        <v>11</v>
      </c>
      <c r="M28" s="410">
        <v>2.3</v>
      </c>
      <c r="N28" s="267">
        <f>VLOOKUP(M28,MBPOF,2)</f>
        <v>2</v>
      </c>
      <c r="O28" s="392"/>
      <c r="P28" s="186">
        <f>F28+H28+J28+L28+N28</f>
        <v>18</v>
      </c>
      <c r="Q28" s="220" t="s">
        <v>28</v>
      </c>
      <c r="R28" s="219"/>
      <c r="S28" s="187">
        <f t="shared" si="2"/>
        <v>16</v>
      </c>
      <c r="T28" s="187" t="e">
        <f t="shared" si="3"/>
        <v>#VALUE!</v>
      </c>
      <c r="U28" s="187">
        <f t="shared" si="4"/>
        <v>20</v>
      </c>
      <c r="V28" s="187">
        <f t="shared" si="5"/>
        <v>35</v>
      </c>
      <c r="W28" s="187" t="e">
        <f t="shared" si="6"/>
        <v>#N/A</v>
      </c>
    </row>
    <row r="29" spans="1:23" s="52" customFormat="1" ht="15.75" customHeight="1">
      <c r="A29" s="477">
        <v>2099625</v>
      </c>
      <c r="B29" s="524" t="s">
        <v>394</v>
      </c>
      <c r="C29" s="486" t="s">
        <v>323</v>
      </c>
      <c r="D29" s="498" t="s">
        <v>317</v>
      </c>
      <c r="E29" s="387">
        <v>7</v>
      </c>
      <c r="F29" s="48">
        <f>VLOOKUP(E29*(-1),VITPOF,2)</f>
        <v>3</v>
      </c>
      <c r="G29" s="387" t="s">
        <v>94</v>
      </c>
      <c r="H29" s="48">
        <v>0</v>
      </c>
      <c r="I29" s="263"/>
      <c r="J29" s="264">
        <v>0</v>
      </c>
      <c r="K29" s="399">
        <v>6.15</v>
      </c>
      <c r="L29" s="264">
        <f>VLOOKUP(K29,PENTPOF,2)</f>
        <v>7</v>
      </c>
      <c r="M29" s="410">
        <v>3.15</v>
      </c>
      <c r="N29" s="267">
        <f>VLOOKUP(M29,MBPOF,2)</f>
        <v>4</v>
      </c>
      <c r="O29" s="392"/>
      <c r="P29" s="186">
        <f>F29+H29+J29+L29+N29</f>
        <v>14</v>
      </c>
      <c r="Q29" s="220" t="s">
        <v>28</v>
      </c>
      <c r="R29" s="6"/>
      <c r="S29" s="187">
        <f t="shared" si="2"/>
        <v>24</v>
      </c>
      <c r="T29" s="187" t="e">
        <f t="shared" si="3"/>
        <v>#VALUE!</v>
      </c>
      <c r="U29" s="187">
        <f t="shared" si="4"/>
        <v>35</v>
      </c>
      <c r="V29" s="187">
        <f t="shared" si="5"/>
        <v>28</v>
      </c>
      <c r="W29" s="187" t="e">
        <f t="shared" si="6"/>
        <v>#N/A</v>
      </c>
    </row>
    <row r="30" spans="1:23" s="52" customFormat="1" ht="15.75" customHeight="1">
      <c r="A30" s="501"/>
      <c r="B30" s="504"/>
      <c r="C30" s="495"/>
      <c r="D30" s="498"/>
      <c r="E30" s="387" t="s">
        <v>94</v>
      </c>
      <c r="F30" s="48" t="e">
        <f>VLOOKUP(E30*(-1),VITPOF,2)</f>
        <v>#VALUE!</v>
      </c>
      <c r="G30" s="387" t="s">
        <v>94</v>
      </c>
      <c r="H30" s="48" t="e">
        <f>VLOOKUP(G30*(-1),HAIESPOF,2)</f>
        <v>#VALUE!</v>
      </c>
      <c r="I30" s="263"/>
      <c r="J30" s="264">
        <v>0</v>
      </c>
      <c r="K30" s="399" t="s">
        <v>94</v>
      </c>
      <c r="L30" s="264" t="e">
        <f>VLOOKUP(K30,PENTPOF,2)</f>
        <v>#N/A</v>
      </c>
      <c r="M30" s="410" t="s">
        <v>94</v>
      </c>
      <c r="N30" s="267" t="e">
        <f>VLOOKUP(M30,MBPOF,2)</f>
        <v>#N/A</v>
      </c>
      <c r="O30" s="392"/>
      <c r="P30" s="186" t="e">
        <f>F30+H30+J30+L30+N30</f>
        <v>#VALUE!</v>
      </c>
      <c r="Q30" s="220" t="s">
        <v>28</v>
      </c>
      <c r="R30" s="219"/>
      <c r="S30" s="187" t="e">
        <f t="shared" si="2"/>
        <v>#VALUE!</v>
      </c>
      <c r="T30" s="187" t="e">
        <f t="shared" si="3"/>
        <v>#VALUE!</v>
      </c>
      <c r="U30" s="187" t="e">
        <f t="shared" si="4"/>
        <v>#VALUE!</v>
      </c>
      <c r="V30" s="187" t="e">
        <f t="shared" si="5"/>
        <v>#VALUE!</v>
      </c>
      <c r="W30" s="187" t="e">
        <f t="shared" si="6"/>
        <v>#N/A</v>
      </c>
    </row>
    <row r="31" spans="1:23" s="52" customFormat="1" ht="15.75" customHeight="1">
      <c r="A31" s="477">
        <v>2031903</v>
      </c>
      <c r="B31" s="524" t="s">
        <v>411</v>
      </c>
      <c r="C31" s="486" t="s">
        <v>422</v>
      </c>
      <c r="D31" s="498" t="s">
        <v>409</v>
      </c>
      <c r="E31" s="387">
        <v>5.9</v>
      </c>
      <c r="F31" s="48">
        <f>VLOOKUP(E31*(-1),VITPOF,2)</f>
        <v>10</v>
      </c>
      <c r="G31" s="387" t="s">
        <v>94</v>
      </c>
      <c r="H31" s="48">
        <v>0</v>
      </c>
      <c r="I31" s="263"/>
      <c r="J31" s="264">
        <v>0</v>
      </c>
      <c r="K31" s="399">
        <v>8.3</v>
      </c>
      <c r="L31" s="264">
        <f aca="true" t="shared" si="8" ref="L31:L40">VLOOKUP(K31,PENTPOF,2)</f>
        <v>18</v>
      </c>
      <c r="M31" s="410">
        <v>4.17</v>
      </c>
      <c r="N31" s="267">
        <f aca="true" t="shared" si="9" ref="N31:N40">VLOOKUP(M31,MBPOF,2)</f>
        <v>8</v>
      </c>
      <c r="O31" s="392"/>
      <c r="P31" s="186">
        <f aca="true" t="shared" si="10" ref="P31:P40">F31+H31+J31+L31+N31</f>
        <v>36</v>
      </c>
      <c r="Q31" s="220" t="s">
        <v>28</v>
      </c>
      <c r="R31" s="219"/>
      <c r="S31" s="187">
        <f t="shared" si="2"/>
        <v>5</v>
      </c>
      <c r="T31" s="187" t="e">
        <f t="shared" si="3"/>
        <v>#VALUE!</v>
      </c>
      <c r="U31" s="187">
        <f t="shared" si="4"/>
        <v>3</v>
      </c>
      <c r="V31" s="187">
        <f t="shared" si="5"/>
        <v>16</v>
      </c>
      <c r="W31" s="187" t="e">
        <f t="shared" si="6"/>
        <v>#N/A</v>
      </c>
    </row>
    <row r="32" spans="1:23" s="52" customFormat="1" ht="15.75" customHeight="1">
      <c r="A32" s="477">
        <v>2005088</v>
      </c>
      <c r="B32" s="524" t="s">
        <v>423</v>
      </c>
      <c r="C32" s="486" t="s">
        <v>424</v>
      </c>
      <c r="D32" s="498" t="s">
        <v>409</v>
      </c>
      <c r="E32" s="387" t="s">
        <v>94</v>
      </c>
      <c r="F32" s="48">
        <v>0</v>
      </c>
      <c r="G32" s="387">
        <v>7.3</v>
      </c>
      <c r="H32" s="48">
        <f aca="true" t="shared" si="11" ref="H32:H39">VLOOKUP(G32*(-1),HAIESPOF,2)</f>
        <v>15</v>
      </c>
      <c r="I32" s="263"/>
      <c r="J32" s="264">
        <v>0</v>
      </c>
      <c r="K32" s="399">
        <v>7.45</v>
      </c>
      <c r="L32" s="264">
        <f t="shared" si="8"/>
        <v>13</v>
      </c>
      <c r="M32" s="410">
        <v>5.65</v>
      </c>
      <c r="N32" s="267">
        <f t="shared" si="9"/>
        <v>14</v>
      </c>
      <c r="O32" s="392"/>
      <c r="P32" s="186">
        <f t="shared" si="10"/>
        <v>42</v>
      </c>
      <c r="Q32" s="220" t="s">
        <v>28</v>
      </c>
      <c r="R32" s="219"/>
      <c r="S32" s="187" t="e">
        <f t="shared" si="2"/>
        <v>#VALUE!</v>
      </c>
      <c r="T32" s="187">
        <f t="shared" si="3"/>
        <v>5</v>
      </c>
      <c r="U32" s="187">
        <f t="shared" si="4"/>
        <v>10</v>
      </c>
      <c r="V32" s="187">
        <f t="shared" si="5"/>
        <v>1</v>
      </c>
      <c r="W32" s="187" t="e">
        <f t="shared" si="6"/>
        <v>#N/A</v>
      </c>
    </row>
    <row r="33" spans="1:23" s="52" customFormat="1" ht="15.75" customHeight="1">
      <c r="A33" s="477">
        <v>1992220</v>
      </c>
      <c r="B33" s="524" t="s">
        <v>108</v>
      </c>
      <c r="C33" s="486" t="s">
        <v>226</v>
      </c>
      <c r="D33" s="498" t="s">
        <v>409</v>
      </c>
      <c r="E33" s="387" t="s">
        <v>94</v>
      </c>
      <c r="F33" s="48">
        <v>0</v>
      </c>
      <c r="G33" s="387">
        <v>8.2</v>
      </c>
      <c r="H33" s="48">
        <f t="shared" si="11"/>
        <v>8</v>
      </c>
      <c r="I33" s="263"/>
      <c r="J33" s="264">
        <v>0</v>
      </c>
      <c r="K33" s="399">
        <v>6.7</v>
      </c>
      <c r="L33" s="264">
        <f t="shared" si="8"/>
        <v>10</v>
      </c>
      <c r="M33" s="410">
        <v>3.65</v>
      </c>
      <c r="N33" s="267">
        <f t="shared" si="9"/>
        <v>6</v>
      </c>
      <c r="O33" s="392"/>
      <c r="P33" s="186">
        <f t="shared" si="10"/>
        <v>24</v>
      </c>
      <c r="Q33" s="220" t="s">
        <v>28</v>
      </c>
      <c r="R33" s="219"/>
      <c r="S33" s="187" t="e">
        <f t="shared" si="2"/>
        <v>#VALUE!</v>
      </c>
      <c r="T33" s="187">
        <f t="shared" si="3"/>
        <v>9</v>
      </c>
      <c r="U33" s="187">
        <f t="shared" si="4"/>
        <v>25</v>
      </c>
      <c r="V33" s="187">
        <f t="shared" si="5"/>
        <v>23</v>
      </c>
      <c r="W33" s="187" t="e">
        <f t="shared" si="6"/>
        <v>#N/A</v>
      </c>
    </row>
    <row r="34" spans="1:23" s="52" customFormat="1" ht="15.75" customHeight="1">
      <c r="A34" s="477"/>
      <c r="B34" s="486"/>
      <c r="C34" s="486"/>
      <c r="D34" s="498"/>
      <c r="E34" s="387" t="s">
        <v>94</v>
      </c>
      <c r="F34" s="48" t="e">
        <f>VLOOKUP(E34*(-1),VITPOF,2)</f>
        <v>#VALUE!</v>
      </c>
      <c r="G34" s="387" t="s">
        <v>94</v>
      </c>
      <c r="H34" s="48" t="e">
        <f t="shared" si="11"/>
        <v>#VALUE!</v>
      </c>
      <c r="I34" s="263"/>
      <c r="J34" s="264">
        <v>0</v>
      </c>
      <c r="K34" s="399" t="s">
        <v>94</v>
      </c>
      <c r="L34" s="264" t="e">
        <f t="shared" si="8"/>
        <v>#N/A</v>
      </c>
      <c r="M34" s="410" t="s">
        <v>94</v>
      </c>
      <c r="N34" s="267" t="e">
        <f t="shared" si="9"/>
        <v>#N/A</v>
      </c>
      <c r="O34" s="392"/>
      <c r="P34" s="186" t="e">
        <f t="shared" si="10"/>
        <v>#VALUE!</v>
      </c>
      <c r="Q34" s="220" t="s">
        <v>28</v>
      </c>
      <c r="R34" s="219"/>
      <c r="S34" s="187" t="e">
        <f t="shared" si="2"/>
        <v>#VALUE!</v>
      </c>
      <c r="T34" s="187" t="e">
        <f t="shared" si="3"/>
        <v>#VALUE!</v>
      </c>
      <c r="U34" s="187" t="e">
        <f t="shared" si="4"/>
        <v>#VALUE!</v>
      </c>
      <c r="V34" s="187" t="e">
        <f t="shared" si="5"/>
        <v>#VALUE!</v>
      </c>
      <c r="W34" s="187" t="e">
        <f t="shared" si="6"/>
        <v>#N/A</v>
      </c>
    </row>
    <row r="35" spans="1:23" s="52" customFormat="1" ht="15.75" customHeight="1">
      <c r="A35" s="477">
        <v>2105485</v>
      </c>
      <c r="B35" s="524" t="s">
        <v>123</v>
      </c>
      <c r="C35" s="486" t="s">
        <v>124</v>
      </c>
      <c r="D35" s="498" t="s">
        <v>102</v>
      </c>
      <c r="E35" s="387">
        <v>7</v>
      </c>
      <c r="F35" s="48">
        <f>VLOOKUP(E35*(-1),VITPOF,2)</f>
        <v>3</v>
      </c>
      <c r="G35" s="387" t="s">
        <v>94</v>
      </c>
      <c r="H35" s="48">
        <v>0</v>
      </c>
      <c r="I35" s="263"/>
      <c r="J35" s="264">
        <v>0</v>
      </c>
      <c r="K35" s="399">
        <v>5.3</v>
      </c>
      <c r="L35" s="264">
        <f t="shared" si="8"/>
        <v>4</v>
      </c>
      <c r="M35" s="410">
        <v>2.1</v>
      </c>
      <c r="N35" s="267">
        <f t="shared" si="9"/>
        <v>2</v>
      </c>
      <c r="O35" s="392"/>
      <c r="P35" s="186">
        <f t="shared" si="10"/>
        <v>9</v>
      </c>
      <c r="Q35" s="220" t="s">
        <v>28</v>
      </c>
      <c r="R35" s="219"/>
      <c r="S35" s="187">
        <f t="shared" si="2"/>
        <v>24</v>
      </c>
      <c r="T35" s="187" t="e">
        <f t="shared" si="3"/>
        <v>#VALUE!</v>
      </c>
      <c r="U35" s="187">
        <f t="shared" si="4"/>
        <v>38</v>
      </c>
      <c r="V35" s="187">
        <f t="shared" si="5"/>
        <v>36</v>
      </c>
      <c r="W35" s="187" t="e">
        <f t="shared" si="6"/>
        <v>#N/A</v>
      </c>
    </row>
    <row r="36" spans="1:23" s="52" customFormat="1" ht="15.75" customHeight="1">
      <c r="A36" s="477">
        <v>2108403</v>
      </c>
      <c r="B36" s="524" t="s">
        <v>130</v>
      </c>
      <c r="C36" s="486" t="s">
        <v>131</v>
      </c>
      <c r="D36" s="498" t="s">
        <v>102</v>
      </c>
      <c r="E36" s="387" t="s">
        <v>94</v>
      </c>
      <c r="F36" s="48">
        <v>0</v>
      </c>
      <c r="G36" s="387">
        <v>7.3</v>
      </c>
      <c r="H36" s="48">
        <f t="shared" si="11"/>
        <v>15</v>
      </c>
      <c r="I36" s="263"/>
      <c r="J36" s="264">
        <v>0</v>
      </c>
      <c r="K36" s="399">
        <v>7.3</v>
      </c>
      <c r="L36" s="264">
        <f t="shared" si="8"/>
        <v>13</v>
      </c>
      <c r="M36" s="410">
        <v>3.2</v>
      </c>
      <c r="N36" s="267">
        <f t="shared" si="9"/>
        <v>5</v>
      </c>
      <c r="O36" s="392"/>
      <c r="P36" s="186">
        <f t="shared" si="10"/>
        <v>33</v>
      </c>
      <c r="Q36" s="220" t="s">
        <v>28</v>
      </c>
      <c r="R36" s="219"/>
      <c r="S36" s="187" t="e">
        <f t="shared" si="2"/>
        <v>#VALUE!</v>
      </c>
      <c r="T36" s="187">
        <f t="shared" si="3"/>
        <v>5</v>
      </c>
      <c r="U36" s="187">
        <f t="shared" si="4"/>
        <v>13</v>
      </c>
      <c r="V36" s="187">
        <f t="shared" si="5"/>
        <v>27</v>
      </c>
      <c r="W36" s="187" t="e">
        <f t="shared" si="6"/>
        <v>#N/A</v>
      </c>
    </row>
    <row r="37" spans="1:23" s="52" customFormat="1" ht="15.75" customHeight="1">
      <c r="A37" s="477">
        <v>2075569</v>
      </c>
      <c r="B37" s="524" t="s">
        <v>134</v>
      </c>
      <c r="C37" s="486" t="s">
        <v>135</v>
      </c>
      <c r="D37" s="498" t="s">
        <v>102</v>
      </c>
      <c r="E37" s="387">
        <v>7</v>
      </c>
      <c r="F37" s="48">
        <f>VLOOKUP(E37*(-1),VITPOF,2)</f>
        <v>3</v>
      </c>
      <c r="G37" s="387" t="s">
        <v>94</v>
      </c>
      <c r="H37" s="48">
        <v>0</v>
      </c>
      <c r="I37" s="263"/>
      <c r="J37" s="264">
        <v>0</v>
      </c>
      <c r="K37" s="399">
        <v>5.8</v>
      </c>
      <c r="L37" s="264">
        <f t="shared" si="8"/>
        <v>5</v>
      </c>
      <c r="M37" s="410">
        <v>2</v>
      </c>
      <c r="N37" s="267">
        <f t="shared" si="9"/>
        <v>2</v>
      </c>
      <c r="O37" s="392"/>
      <c r="P37" s="186">
        <f t="shared" si="10"/>
        <v>10</v>
      </c>
      <c r="Q37" s="220" t="s">
        <v>28</v>
      </c>
      <c r="R37" s="219"/>
      <c r="S37" s="187">
        <f t="shared" si="2"/>
        <v>24</v>
      </c>
      <c r="T37" s="187" t="e">
        <f t="shared" si="3"/>
        <v>#VALUE!</v>
      </c>
      <c r="U37" s="187">
        <f t="shared" si="4"/>
        <v>37</v>
      </c>
      <c r="V37" s="187">
        <f t="shared" si="5"/>
        <v>38</v>
      </c>
      <c r="W37" s="187" t="e">
        <f t="shared" si="6"/>
        <v>#N/A</v>
      </c>
    </row>
    <row r="38" spans="1:23" s="52" customFormat="1" ht="15.75" customHeight="1">
      <c r="A38" s="477">
        <v>2105441</v>
      </c>
      <c r="B38" s="524" t="s">
        <v>136</v>
      </c>
      <c r="C38" s="486" t="s">
        <v>137</v>
      </c>
      <c r="D38" s="498" t="s">
        <v>102</v>
      </c>
      <c r="E38" s="387">
        <v>6.5</v>
      </c>
      <c r="F38" s="48">
        <f>VLOOKUP(E38*(-1),VITPOF,2)</f>
        <v>5</v>
      </c>
      <c r="G38" s="387" t="s">
        <v>94</v>
      </c>
      <c r="H38" s="48">
        <v>0</v>
      </c>
      <c r="I38" s="263"/>
      <c r="J38" s="264">
        <v>0</v>
      </c>
      <c r="K38" s="399">
        <v>6</v>
      </c>
      <c r="L38" s="264">
        <f t="shared" si="8"/>
        <v>6</v>
      </c>
      <c r="M38" s="410">
        <v>4.4</v>
      </c>
      <c r="N38" s="267">
        <f t="shared" si="9"/>
        <v>9</v>
      </c>
      <c r="O38" s="392"/>
      <c r="P38" s="186">
        <f t="shared" si="10"/>
        <v>20</v>
      </c>
      <c r="Q38" s="220" t="s">
        <v>28</v>
      </c>
      <c r="R38" s="219"/>
      <c r="S38" s="187">
        <f t="shared" si="2"/>
        <v>16</v>
      </c>
      <c r="T38" s="187" t="e">
        <f t="shared" si="3"/>
        <v>#VALUE!</v>
      </c>
      <c r="U38" s="187">
        <f t="shared" si="4"/>
        <v>36</v>
      </c>
      <c r="V38" s="187">
        <f t="shared" si="5"/>
        <v>11</v>
      </c>
      <c r="W38" s="187" t="e">
        <f t="shared" si="6"/>
        <v>#N/A</v>
      </c>
    </row>
    <row r="39" spans="1:23" s="52" customFormat="1" ht="15.75" customHeight="1">
      <c r="A39" s="477">
        <v>1917934</v>
      </c>
      <c r="B39" s="524" t="s">
        <v>138</v>
      </c>
      <c r="C39" s="486" t="s">
        <v>129</v>
      </c>
      <c r="D39" s="498" t="s">
        <v>102</v>
      </c>
      <c r="E39" s="387" t="s">
        <v>94</v>
      </c>
      <c r="F39" s="48">
        <v>0</v>
      </c>
      <c r="G39" s="387">
        <v>6.4</v>
      </c>
      <c r="H39" s="48">
        <f t="shared" si="11"/>
        <v>22</v>
      </c>
      <c r="I39" s="263"/>
      <c r="J39" s="264">
        <v>0</v>
      </c>
      <c r="K39" s="399">
        <v>7.6</v>
      </c>
      <c r="L39" s="264">
        <f t="shared" si="8"/>
        <v>14</v>
      </c>
      <c r="M39" s="410">
        <v>5.1</v>
      </c>
      <c r="N39" s="267">
        <f t="shared" si="9"/>
        <v>12</v>
      </c>
      <c r="O39" s="392"/>
      <c r="P39" s="186">
        <f t="shared" si="10"/>
        <v>48</v>
      </c>
      <c r="Q39" s="220" t="s">
        <v>28</v>
      </c>
      <c r="R39" s="6"/>
      <c r="S39" s="187" t="e">
        <f t="shared" si="2"/>
        <v>#VALUE!</v>
      </c>
      <c r="T39" s="187">
        <f t="shared" si="3"/>
        <v>1</v>
      </c>
      <c r="U39" s="187">
        <f t="shared" si="4"/>
        <v>8</v>
      </c>
      <c r="V39" s="187">
        <f t="shared" si="5"/>
        <v>4</v>
      </c>
      <c r="W39" s="187" t="e">
        <f t="shared" si="6"/>
        <v>#N/A</v>
      </c>
    </row>
    <row r="40" spans="1:23" s="52" customFormat="1" ht="15.75" customHeight="1">
      <c r="A40" s="477">
        <v>1992835</v>
      </c>
      <c r="B40" s="524" t="s">
        <v>109</v>
      </c>
      <c r="C40" s="486" t="s">
        <v>141</v>
      </c>
      <c r="D40" s="498" t="s">
        <v>102</v>
      </c>
      <c r="E40" s="387">
        <v>5.8</v>
      </c>
      <c r="F40" s="48">
        <f>VLOOKUP(E40*(-1),VITPOF,2)</f>
        <v>11</v>
      </c>
      <c r="G40" s="387" t="s">
        <v>94</v>
      </c>
      <c r="H40" s="48">
        <v>0</v>
      </c>
      <c r="I40" s="263"/>
      <c r="J40" s="264">
        <v>0</v>
      </c>
      <c r="K40" s="399">
        <v>8.25</v>
      </c>
      <c r="L40" s="264">
        <f t="shared" si="8"/>
        <v>17</v>
      </c>
      <c r="M40" s="410">
        <v>5.4</v>
      </c>
      <c r="N40" s="267">
        <f t="shared" si="9"/>
        <v>13</v>
      </c>
      <c r="O40" s="392"/>
      <c r="P40" s="186">
        <f t="shared" si="10"/>
        <v>41</v>
      </c>
      <c r="Q40" s="220" t="s">
        <v>28</v>
      </c>
      <c r="R40" s="219"/>
      <c r="S40" s="187">
        <f t="shared" si="2"/>
        <v>3</v>
      </c>
      <c r="T40" s="187" t="e">
        <f t="shared" si="3"/>
        <v>#VALUE!</v>
      </c>
      <c r="U40" s="187">
        <f t="shared" si="4"/>
        <v>4</v>
      </c>
      <c r="V40" s="187">
        <f t="shared" si="5"/>
        <v>2</v>
      </c>
      <c r="W40" s="187" t="e">
        <f t="shared" si="6"/>
        <v>#N/A</v>
      </c>
    </row>
    <row r="41" spans="1:23" s="52" customFormat="1" ht="15.75" customHeight="1">
      <c r="A41" s="477">
        <v>2108411</v>
      </c>
      <c r="B41" s="524" t="s">
        <v>121</v>
      </c>
      <c r="C41" s="486" t="s">
        <v>143</v>
      </c>
      <c r="D41" s="498" t="s">
        <v>102</v>
      </c>
      <c r="E41" s="387">
        <v>6.6</v>
      </c>
      <c r="F41" s="48">
        <f>VLOOKUP(E41*(-1),VITPOF,2)</f>
        <v>5</v>
      </c>
      <c r="G41" s="387" t="s">
        <v>94</v>
      </c>
      <c r="H41" s="48">
        <v>0</v>
      </c>
      <c r="I41" s="263"/>
      <c r="J41" s="264">
        <v>0</v>
      </c>
      <c r="K41" s="399">
        <v>6.9</v>
      </c>
      <c r="L41" s="264">
        <f>VLOOKUP(K41,PENTPOF,2)</f>
        <v>11</v>
      </c>
      <c r="M41" s="410">
        <v>2.9</v>
      </c>
      <c r="N41" s="267">
        <f>VLOOKUP(M41,MBPOF,2)</f>
        <v>4</v>
      </c>
      <c r="O41" s="392"/>
      <c r="P41" s="186">
        <f aca="true" t="shared" si="12" ref="P41:P47">F41+H41+J41+L41+N41</f>
        <v>20</v>
      </c>
      <c r="Q41" s="220" t="s">
        <v>28</v>
      </c>
      <c r="R41" s="219"/>
      <c r="S41" s="187">
        <f t="shared" si="2"/>
        <v>20</v>
      </c>
      <c r="T41" s="187" t="e">
        <f t="shared" si="3"/>
        <v>#VALUE!</v>
      </c>
      <c r="U41" s="187">
        <f t="shared" si="4"/>
        <v>20</v>
      </c>
      <c r="V41" s="187">
        <f t="shared" si="5"/>
        <v>30</v>
      </c>
      <c r="W41" s="187" t="e">
        <f t="shared" si="6"/>
        <v>#N/A</v>
      </c>
    </row>
    <row r="42" spans="1:23" s="52" customFormat="1" ht="15.75" customHeight="1">
      <c r="A42" s="477">
        <v>2108416</v>
      </c>
      <c r="B42" s="524" t="s">
        <v>142</v>
      </c>
      <c r="C42" s="486" t="s">
        <v>144</v>
      </c>
      <c r="D42" s="498" t="s">
        <v>102</v>
      </c>
      <c r="E42" s="387">
        <v>6.9</v>
      </c>
      <c r="F42" s="48">
        <f>VLOOKUP(E42*(-1),VITPOF,2)</f>
        <v>3</v>
      </c>
      <c r="G42" s="387" t="s">
        <v>94</v>
      </c>
      <c r="H42" s="48">
        <v>0</v>
      </c>
      <c r="I42" s="263"/>
      <c r="J42" s="264">
        <v>0</v>
      </c>
      <c r="K42" s="399">
        <v>6.2</v>
      </c>
      <c r="L42" s="264">
        <f t="shared" si="0"/>
        <v>7</v>
      </c>
      <c r="M42" s="410">
        <v>2.8</v>
      </c>
      <c r="N42" s="267">
        <f t="shared" si="1"/>
        <v>4</v>
      </c>
      <c r="O42" s="392"/>
      <c r="P42" s="186">
        <f t="shared" si="12"/>
        <v>14</v>
      </c>
      <c r="Q42" s="220" t="s">
        <v>28</v>
      </c>
      <c r="R42" s="219"/>
      <c r="S42" s="187">
        <f aca="true" t="shared" si="13" ref="S42:S73">RANK(E42,$E$10:$E$120,2)</f>
        <v>23</v>
      </c>
      <c r="T42" s="187" t="e">
        <f aca="true" t="shared" si="14" ref="T42:T73">RANK(G42,$G$10:$G$120,2)</f>
        <v>#VALUE!</v>
      </c>
      <c r="U42" s="187">
        <f aca="true" t="shared" si="15" ref="U42:U73">RANK(K42,$K$10:$K$120,0)</f>
        <v>33</v>
      </c>
      <c r="V42" s="187">
        <f aca="true" t="shared" si="16" ref="V42:V73">RANK(M42,$M$10:$M$120,0)</f>
        <v>31</v>
      </c>
      <c r="W42" s="187" t="e">
        <f aca="true" t="shared" si="17" ref="W42:W73">RANK(X42,$X$10:$X$120,0)</f>
        <v>#N/A</v>
      </c>
    </row>
    <row r="43" spans="1:23" s="52" customFormat="1" ht="15.75" customHeight="1">
      <c r="A43" s="477">
        <v>2105505</v>
      </c>
      <c r="B43" s="524" t="s">
        <v>145</v>
      </c>
      <c r="C43" s="486" t="s">
        <v>146</v>
      </c>
      <c r="D43" s="498" t="s">
        <v>102</v>
      </c>
      <c r="E43" s="387">
        <v>6.2</v>
      </c>
      <c r="F43" s="48">
        <f>VLOOKUP(E43*(-1),VITPOF,2)</f>
        <v>7</v>
      </c>
      <c r="G43" s="387" t="s">
        <v>94</v>
      </c>
      <c r="H43" s="48">
        <v>0</v>
      </c>
      <c r="I43" s="263"/>
      <c r="J43" s="264">
        <v>0</v>
      </c>
      <c r="K43" s="399">
        <v>7.7</v>
      </c>
      <c r="L43" s="264">
        <f t="shared" si="0"/>
        <v>15</v>
      </c>
      <c r="M43" s="410">
        <v>3.8</v>
      </c>
      <c r="N43" s="267">
        <f t="shared" si="1"/>
        <v>7</v>
      </c>
      <c r="O43" s="392"/>
      <c r="P43" s="186">
        <f t="shared" si="12"/>
        <v>29</v>
      </c>
      <c r="Q43" s="220" t="s">
        <v>28</v>
      </c>
      <c r="R43" s="6"/>
      <c r="S43" s="187">
        <f t="shared" si="13"/>
        <v>10</v>
      </c>
      <c r="T43" s="187" t="e">
        <f t="shared" si="14"/>
        <v>#VALUE!</v>
      </c>
      <c r="U43" s="187">
        <f t="shared" si="15"/>
        <v>7</v>
      </c>
      <c r="V43" s="187">
        <f t="shared" si="16"/>
        <v>21</v>
      </c>
      <c r="W43" s="187" t="e">
        <f t="shared" si="17"/>
        <v>#N/A</v>
      </c>
    </row>
    <row r="44" spans="1:23" s="52" customFormat="1" ht="15.75" customHeight="1">
      <c r="A44" s="477">
        <v>1988128</v>
      </c>
      <c r="B44" s="524" t="s">
        <v>110</v>
      </c>
      <c r="C44" s="486" t="s">
        <v>147</v>
      </c>
      <c r="D44" s="498" t="s">
        <v>102</v>
      </c>
      <c r="E44" s="387">
        <v>5.9</v>
      </c>
      <c r="F44" s="48">
        <f>VLOOKUP(E44*(-1),VITPOF,2)</f>
        <v>10</v>
      </c>
      <c r="G44" s="387" t="s">
        <v>94</v>
      </c>
      <c r="H44" s="48">
        <v>0</v>
      </c>
      <c r="I44" s="263"/>
      <c r="J44" s="264">
        <v>0</v>
      </c>
      <c r="K44" s="399">
        <v>7.8</v>
      </c>
      <c r="L44" s="264">
        <f t="shared" si="0"/>
        <v>15</v>
      </c>
      <c r="M44" s="410">
        <v>4.7</v>
      </c>
      <c r="N44" s="267">
        <f t="shared" si="1"/>
        <v>10</v>
      </c>
      <c r="O44" s="392"/>
      <c r="P44" s="186">
        <f t="shared" si="12"/>
        <v>35</v>
      </c>
      <c r="Q44" s="220" t="s">
        <v>28</v>
      </c>
      <c r="R44" s="219"/>
      <c r="S44" s="187">
        <f t="shared" si="13"/>
        <v>5</v>
      </c>
      <c r="T44" s="187" t="e">
        <f t="shared" si="14"/>
        <v>#VALUE!</v>
      </c>
      <c r="U44" s="187">
        <f t="shared" si="15"/>
        <v>6</v>
      </c>
      <c r="V44" s="187">
        <f t="shared" si="16"/>
        <v>7</v>
      </c>
      <c r="W44" s="187" t="e">
        <f t="shared" si="17"/>
        <v>#N/A</v>
      </c>
    </row>
    <row r="45" spans="1:23" s="52" customFormat="1" ht="15.75" customHeight="1">
      <c r="A45" s="477">
        <v>1991223</v>
      </c>
      <c r="B45" s="524" t="s">
        <v>111</v>
      </c>
      <c r="C45" s="486" t="s">
        <v>148</v>
      </c>
      <c r="D45" s="498" t="s">
        <v>102</v>
      </c>
      <c r="E45" s="387" t="s">
        <v>94</v>
      </c>
      <c r="F45" s="48">
        <v>0</v>
      </c>
      <c r="G45" s="387">
        <v>8.5</v>
      </c>
      <c r="H45" s="48">
        <f>VLOOKUP(G45*(-1),HAIESPOF,2)</f>
        <v>5</v>
      </c>
      <c r="I45" s="263"/>
      <c r="J45" s="264">
        <v>0</v>
      </c>
      <c r="K45" s="399">
        <v>6.7</v>
      </c>
      <c r="L45" s="264">
        <f>VLOOKUP(K45,PENTPOF,2)</f>
        <v>10</v>
      </c>
      <c r="M45" s="410">
        <v>1.8</v>
      </c>
      <c r="N45" s="267">
        <f>VLOOKUP(M45,MBPOF,2)</f>
        <v>2</v>
      </c>
      <c r="O45" s="392"/>
      <c r="P45" s="186">
        <f>F45+H45+J45+L45+N45</f>
        <v>17</v>
      </c>
      <c r="Q45" s="220" t="s">
        <v>28</v>
      </c>
      <c r="R45" s="219"/>
      <c r="S45" s="187" t="e">
        <f t="shared" si="13"/>
        <v>#VALUE!</v>
      </c>
      <c r="T45" s="187">
        <f t="shared" si="14"/>
        <v>11</v>
      </c>
      <c r="U45" s="187">
        <f t="shared" si="15"/>
        <v>25</v>
      </c>
      <c r="V45" s="187">
        <f t="shared" si="16"/>
        <v>39</v>
      </c>
      <c r="W45" s="187" t="e">
        <f t="shared" si="17"/>
        <v>#N/A</v>
      </c>
    </row>
    <row r="46" spans="1:23" s="52" customFormat="1" ht="15.75" customHeight="1">
      <c r="A46" s="500">
        <v>2108517</v>
      </c>
      <c r="B46" s="526" t="s">
        <v>149</v>
      </c>
      <c r="C46" s="494" t="s">
        <v>150</v>
      </c>
      <c r="D46" s="498" t="s">
        <v>102</v>
      </c>
      <c r="E46" s="387" t="s">
        <v>94</v>
      </c>
      <c r="F46" s="48">
        <v>0</v>
      </c>
      <c r="G46" s="387">
        <v>7.5</v>
      </c>
      <c r="H46" s="48">
        <f>VLOOKUP(G46*(-1),HAIESPOF,2)</f>
        <v>13</v>
      </c>
      <c r="I46" s="263"/>
      <c r="J46" s="264">
        <v>0</v>
      </c>
      <c r="K46" s="399">
        <v>6.95</v>
      </c>
      <c r="L46" s="264">
        <f t="shared" si="0"/>
        <v>11</v>
      </c>
      <c r="M46" s="410">
        <v>4.8</v>
      </c>
      <c r="N46" s="267">
        <f t="shared" si="1"/>
        <v>11</v>
      </c>
      <c r="O46" s="392"/>
      <c r="P46" s="186">
        <f t="shared" si="12"/>
        <v>35</v>
      </c>
      <c r="Q46" s="220" t="s">
        <v>28</v>
      </c>
      <c r="R46" s="6"/>
      <c r="S46" s="187" t="e">
        <f t="shared" si="13"/>
        <v>#VALUE!</v>
      </c>
      <c r="T46" s="187">
        <f t="shared" si="14"/>
        <v>7</v>
      </c>
      <c r="U46" s="187">
        <f t="shared" si="15"/>
        <v>19</v>
      </c>
      <c r="V46" s="187">
        <f t="shared" si="16"/>
        <v>5</v>
      </c>
      <c r="W46" s="187" t="e">
        <f t="shared" si="17"/>
        <v>#N/A</v>
      </c>
    </row>
    <row r="47" spans="1:23" s="52" customFormat="1" ht="15.75" customHeight="1">
      <c r="A47" s="500">
        <v>2075561</v>
      </c>
      <c r="B47" s="526" t="s">
        <v>119</v>
      </c>
      <c r="C47" s="494" t="s">
        <v>151</v>
      </c>
      <c r="D47" s="498" t="s">
        <v>102</v>
      </c>
      <c r="E47" s="387" t="s">
        <v>94</v>
      </c>
      <c r="F47" s="48">
        <v>0</v>
      </c>
      <c r="G47" s="387">
        <v>6.4</v>
      </c>
      <c r="H47" s="48">
        <f>VLOOKUP(G47*(-1),HAIESPOF,2)</f>
        <v>22</v>
      </c>
      <c r="I47" s="263"/>
      <c r="J47" s="264">
        <v>0</v>
      </c>
      <c r="K47" s="399">
        <v>8.4</v>
      </c>
      <c r="L47" s="264">
        <f t="shared" si="0"/>
        <v>18</v>
      </c>
      <c r="M47" s="410">
        <v>4.5</v>
      </c>
      <c r="N47" s="267">
        <f t="shared" si="1"/>
        <v>10</v>
      </c>
      <c r="O47" s="392"/>
      <c r="P47" s="186">
        <f t="shared" si="12"/>
        <v>50</v>
      </c>
      <c r="Q47" s="220" t="s">
        <v>28</v>
      </c>
      <c r="R47" s="219"/>
      <c r="S47" s="187" t="e">
        <f t="shared" si="13"/>
        <v>#VALUE!</v>
      </c>
      <c r="T47" s="187">
        <f t="shared" si="14"/>
        <v>1</v>
      </c>
      <c r="U47" s="187">
        <f t="shared" si="15"/>
        <v>2</v>
      </c>
      <c r="V47" s="187">
        <f t="shared" si="16"/>
        <v>10</v>
      </c>
      <c r="W47" s="187" t="e">
        <f t="shared" si="17"/>
        <v>#N/A</v>
      </c>
    </row>
    <row r="48" spans="1:23" s="52" customFormat="1" ht="15.75" customHeight="1">
      <c r="A48" s="500">
        <v>2128253</v>
      </c>
      <c r="B48" s="526" t="s">
        <v>152</v>
      </c>
      <c r="C48" s="494" t="s">
        <v>153</v>
      </c>
      <c r="D48" s="498" t="s">
        <v>102</v>
      </c>
      <c r="E48" s="387">
        <v>5.6</v>
      </c>
      <c r="F48" s="48">
        <f>VLOOKUP(E48*(-1),VITPOF,2)</f>
        <v>14</v>
      </c>
      <c r="G48" s="387" t="s">
        <v>94</v>
      </c>
      <c r="H48" s="48">
        <v>0</v>
      </c>
      <c r="I48" s="263"/>
      <c r="J48" s="264">
        <v>0</v>
      </c>
      <c r="K48" s="399">
        <v>6.6</v>
      </c>
      <c r="L48" s="264">
        <f>VLOOKUP(K48,PENTPOF,2)</f>
        <v>9</v>
      </c>
      <c r="M48" s="410">
        <v>4.3</v>
      </c>
      <c r="N48" s="267">
        <f>VLOOKUP(M48,MBPOF,2)</f>
        <v>9</v>
      </c>
      <c r="O48" s="392"/>
      <c r="P48" s="186">
        <f>F48+H48+J48+L48+N48</f>
        <v>32</v>
      </c>
      <c r="Q48" s="220" t="s">
        <v>28</v>
      </c>
      <c r="R48" s="219"/>
      <c r="S48" s="187">
        <f t="shared" si="13"/>
        <v>1</v>
      </c>
      <c r="T48" s="187" t="e">
        <f t="shared" si="14"/>
        <v>#VALUE!</v>
      </c>
      <c r="U48" s="187">
        <f t="shared" si="15"/>
        <v>28</v>
      </c>
      <c r="V48" s="187">
        <f t="shared" si="16"/>
        <v>12</v>
      </c>
      <c r="W48" s="187" t="e">
        <f t="shared" si="17"/>
        <v>#N/A</v>
      </c>
    </row>
    <row r="49" spans="1:23" s="52" customFormat="1" ht="15.75" customHeight="1">
      <c r="A49" s="501">
        <v>2076192</v>
      </c>
      <c r="B49" s="526" t="s">
        <v>160</v>
      </c>
      <c r="C49" s="494" t="s">
        <v>161</v>
      </c>
      <c r="D49" s="498" t="s">
        <v>102</v>
      </c>
      <c r="E49" s="387">
        <v>6.4</v>
      </c>
      <c r="F49" s="48">
        <f>VLOOKUP(E49*(-1),VITPOF,2)</f>
        <v>6</v>
      </c>
      <c r="G49" s="387" t="s">
        <v>94</v>
      </c>
      <c r="H49" s="48">
        <v>0</v>
      </c>
      <c r="I49" s="263"/>
      <c r="J49" s="264">
        <v>0</v>
      </c>
      <c r="K49" s="399">
        <v>6.85</v>
      </c>
      <c r="L49" s="264">
        <f t="shared" si="0"/>
        <v>10</v>
      </c>
      <c r="M49" s="410">
        <v>3.4</v>
      </c>
      <c r="N49" s="267">
        <f t="shared" si="1"/>
        <v>5</v>
      </c>
      <c r="O49" s="392"/>
      <c r="P49" s="186">
        <f aca="true" t="shared" si="18" ref="P49:P57">F49+H49+J49+L49+N49</f>
        <v>21</v>
      </c>
      <c r="Q49" s="220" t="s">
        <v>28</v>
      </c>
      <c r="R49" s="6"/>
      <c r="S49" s="187">
        <f t="shared" si="13"/>
        <v>12</v>
      </c>
      <c r="T49" s="187" t="e">
        <f t="shared" si="14"/>
        <v>#VALUE!</v>
      </c>
      <c r="U49" s="187">
        <f t="shared" si="15"/>
        <v>23</v>
      </c>
      <c r="V49" s="187">
        <f t="shared" si="16"/>
        <v>25</v>
      </c>
      <c r="W49" s="187" t="e">
        <f t="shared" si="17"/>
        <v>#N/A</v>
      </c>
    </row>
    <row r="50" spans="1:23" s="52" customFormat="1" ht="15.75" customHeight="1">
      <c r="A50" s="501">
        <v>2098619</v>
      </c>
      <c r="B50" s="526" t="s">
        <v>162</v>
      </c>
      <c r="C50" s="494" t="s">
        <v>163</v>
      </c>
      <c r="D50" s="498" t="s">
        <v>102</v>
      </c>
      <c r="E50" s="387">
        <v>6.5</v>
      </c>
      <c r="F50" s="48">
        <f>VLOOKUP(E50*(-1),VITPOF,2)</f>
        <v>5</v>
      </c>
      <c r="G50" s="387" t="s">
        <v>94</v>
      </c>
      <c r="H50" s="48">
        <v>0</v>
      </c>
      <c r="I50" s="263"/>
      <c r="J50" s="264">
        <v>0</v>
      </c>
      <c r="K50" s="399">
        <v>7.1</v>
      </c>
      <c r="L50" s="264">
        <f t="shared" si="0"/>
        <v>12</v>
      </c>
      <c r="M50" s="410">
        <v>4</v>
      </c>
      <c r="N50" s="267">
        <f t="shared" si="1"/>
        <v>8</v>
      </c>
      <c r="O50" s="392"/>
      <c r="P50" s="186">
        <f t="shared" si="18"/>
        <v>25</v>
      </c>
      <c r="Q50" s="220" t="s">
        <v>28</v>
      </c>
      <c r="R50" s="219"/>
      <c r="S50" s="187">
        <f t="shared" si="13"/>
        <v>16</v>
      </c>
      <c r="T50" s="187" t="e">
        <f t="shared" si="14"/>
        <v>#VALUE!</v>
      </c>
      <c r="U50" s="187">
        <f t="shared" si="15"/>
        <v>14</v>
      </c>
      <c r="V50" s="187">
        <f t="shared" si="16"/>
        <v>17</v>
      </c>
      <c r="W50" s="187" t="e">
        <f t="shared" si="17"/>
        <v>#N/A</v>
      </c>
    </row>
    <row r="51" spans="1:23" s="52" customFormat="1" ht="15.75" customHeight="1">
      <c r="A51" s="501">
        <v>2105400</v>
      </c>
      <c r="B51" s="526" t="s">
        <v>164</v>
      </c>
      <c r="C51" s="494" t="s">
        <v>165</v>
      </c>
      <c r="D51" s="498" t="s">
        <v>102</v>
      </c>
      <c r="E51" s="387">
        <v>7</v>
      </c>
      <c r="F51" s="48">
        <f>VLOOKUP(E51*(-1),VITPOF,2)</f>
        <v>3</v>
      </c>
      <c r="G51" s="387" t="s">
        <v>94</v>
      </c>
      <c r="H51" s="48">
        <v>0</v>
      </c>
      <c r="I51" s="263"/>
      <c r="J51" s="264">
        <v>0</v>
      </c>
      <c r="K51" s="399">
        <v>4.8</v>
      </c>
      <c r="L51" s="264">
        <f>VLOOKUP(K51,PENTPOF,2)</f>
        <v>3</v>
      </c>
      <c r="M51" s="410">
        <v>2.1</v>
      </c>
      <c r="N51" s="267">
        <f>VLOOKUP(M51,MBPOF,2)</f>
        <v>2</v>
      </c>
      <c r="O51" s="392"/>
      <c r="P51" s="186">
        <f>F51+H51+J51+L51+N51</f>
        <v>8</v>
      </c>
      <c r="Q51" s="220" t="s">
        <v>28</v>
      </c>
      <c r="R51" s="219"/>
      <c r="S51" s="187">
        <f t="shared" si="13"/>
        <v>24</v>
      </c>
      <c r="T51" s="187" t="e">
        <f t="shared" si="14"/>
        <v>#VALUE!</v>
      </c>
      <c r="U51" s="187">
        <f t="shared" si="15"/>
        <v>39</v>
      </c>
      <c r="V51" s="187">
        <f t="shared" si="16"/>
        <v>36</v>
      </c>
      <c r="W51" s="187" t="e">
        <f t="shared" si="17"/>
        <v>#N/A</v>
      </c>
    </row>
    <row r="52" spans="1:23" s="52" customFormat="1" ht="15.75" customHeight="1">
      <c r="A52" s="501">
        <v>2105499</v>
      </c>
      <c r="B52" s="527" t="s">
        <v>166</v>
      </c>
      <c r="C52" s="494" t="s">
        <v>167</v>
      </c>
      <c r="D52" s="498" t="s">
        <v>102</v>
      </c>
      <c r="E52" s="387">
        <v>7</v>
      </c>
      <c r="F52" s="48">
        <f>VLOOKUP(E52*(-1),VITPOF,2)</f>
        <v>3</v>
      </c>
      <c r="G52" s="387" t="s">
        <v>94</v>
      </c>
      <c r="H52" s="48">
        <v>0</v>
      </c>
      <c r="I52" s="263"/>
      <c r="J52" s="264">
        <v>0</v>
      </c>
      <c r="K52" s="399">
        <v>6.7</v>
      </c>
      <c r="L52" s="264">
        <f t="shared" si="0"/>
        <v>10</v>
      </c>
      <c r="M52" s="410">
        <v>4.3</v>
      </c>
      <c r="N52" s="267">
        <f t="shared" si="1"/>
        <v>9</v>
      </c>
      <c r="O52" s="392"/>
      <c r="P52" s="186">
        <f t="shared" si="18"/>
        <v>22</v>
      </c>
      <c r="Q52" s="220" t="s">
        <v>28</v>
      </c>
      <c r="R52" s="6"/>
      <c r="S52" s="187">
        <f t="shared" si="13"/>
        <v>24</v>
      </c>
      <c r="T52" s="187" t="e">
        <f t="shared" si="14"/>
        <v>#VALUE!</v>
      </c>
      <c r="U52" s="187">
        <f t="shared" si="15"/>
        <v>25</v>
      </c>
      <c r="V52" s="187">
        <f t="shared" si="16"/>
        <v>12</v>
      </c>
      <c r="W52" s="187" t="e">
        <f t="shared" si="17"/>
        <v>#N/A</v>
      </c>
    </row>
    <row r="53" spans="1:23" s="52" customFormat="1" ht="15.75" customHeight="1">
      <c r="A53" s="501">
        <v>2001949</v>
      </c>
      <c r="B53" s="527" t="s">
        <v>112</v>
      </c>
      <c r="C53" s="495" t="s">
        <v>170</v>
      </c>
      <c r="D53" s="498" t="s">
        <v>102</v>
      </c>
      <c r="E53" s="387">
        <v>6.1</v>
      </c>
      <c r="F53" s="48">
        <f>VLOOKUP(E53*(-1),VITPOF,2)</f>
        <v>8</v>
      </c>
      <c r="G53" s="387" t="s">
        <v>94</v>
      </c>
      <c r="H53" s="48">
        <v>0</v>
      </c>
      <c r="I53" s="263"/>
      <c r="J53" s="264">
        <v>0</v>
      </c>
      <c r="K53" s="399">
        <v>6.4</v>
      </c>
      <c r="L53" s="264">
        <f t="shared" si="0"/>
        <v>8</v>
      </c>
      <c r="M53" s="410">
        <v>3.4</v>
      </c>
      <c r="N53" s="267">
        <f t="shared" si="1"/>
        <v>5</v>
      </c>
      <c r="O53" s="392"/>
      <c r="P53" s="186">
        <f t="shared" si="18"/>
        <v>21</v>
      </c>
      <c r="Q53" s="220" t="s">
        <v>28</v>
      </c>
      <c r="R53" s="219"/>
      <c r="S53" s="187">
        <f t="shared" si="13"/>
        <v>9</v>
      </c>
      <c r="T53" s="187" t="e">
        <f t="shared" si="14"/>
        <v>#VALUE!</v>
      </c>
      <c r="U53" s="187">
        <f t="shared" si="15"/>
        <v>31</v>
      </c>
      <c r="V53" s="187">
        <f t="shared" si="16"/>
        <v>25</v>
      </c>
      <c r="W53" s="187" t="e">
        <f t="shared" si="17"/>
        <v>#N/A</v>
      </c>
    </row>
    <row r="54" spans="1:23" s="52" customFormat="1" ht="15.75" customHeight="1">
      <c r="A54" s="501"/>
      <c r="B54" s="504"/>
      <c r="C54" s="494"/>
      <c r="D54" s="498"/>
      <c r="E54" s="387" t="s">
        <v>94</v>
      </c>
      <c r="F54" s="48" t="e">
        <f>VLOOKUP(E54*(-1),VITPOF,2)</f>
        <v>#VALUE!</v>
      </c>
      <c r="G54" s="387" t="s">
        <v>94</v>
      </c>
      <c r="H54" s="48" t="e">
        <f aca="true" t="shared" si="19" ref="H54:H62">VLOOKUP(G54*(-1),HAIESPOF,2)</f>
        <v>#VALUE!</v>
      </c>
      <c r="I54" s="263"/>
      <c r="J54" s="264">
        <v>0</v>
      </c>
      <c r="K54" s="399" t="s">
        <v>94</v>
      </c>
      <c r="L54" s="264" t="e">
        <f t="shared" si="0"/>
        <v>#N/A</v>
      </c>
      <c r="M54" s="410" t="s">
        <v>94</v>
      </c>
      <c r="N54" s="267" t="e">
        <f t="shared" si="1"/>
        <v>#N/A</v>
      </c>
      <c r="O54" s="392"/>
      <c r="P54" s="186" t="e">
        <f t="shared" si="18"/>
        <v>#VALUE!</v>
      </c>
      <c r="Q54" s="220" t="s">
        <v>28</v>
      </c>
      <c r="R54" s="219"/>
      <c r="S54" s="187" t="e">
        <f t="shared" si="13"/>
        <v>#VALUE!</v>
      </c>
      <c r="T54" s="187" t="e">
        <f t="shared" si="14"/>
        <v>#VALUE!</v>
      </c>
      <c r="U54" s="187" t="e">
        <f t="shared" si="15"/>
        <v>#VALUE!</v>
      </c>
      <c r="V54" s="187" t="e">
        <f t="shared" si="16"/>
        <v>#VALUE!</v>
      </c>
      <c r="W54" s="187" t="e">
        <f t="shared" si="17"/>
        <v>#N/A</v>
      </c>
    </row>
    <row r="55" spans="1:23" s="52" customFormat="1" ht="15.75" customHeight="1">
      <c r="A55" s="501"/>
      <c r="B55" s="504"/>
      <c r="C55" s="495"/>
      <c r="D55" s="498"/>
      <c r="E55" s="387" t="s">
        <v>94</v>
      </c>
      <c r="F55" s="48" t="e">
        <f>VLOOKUP(E55*(-1),VITPOF,2)</f>
        <v>#VALUE!</v>
      </c>
      <c r="G55" s="387" t="s">
        <v>94</v>
      </c>
      <c r="H55" s="48" t="e">
        <f t="shared" si="19"/>
        <v>#VALUE!</v>
      </c>
      <c r="I55" s="263"/>
      <c r="J55" s="264">
        <v>0</v>
      </c>
      <c r="K55" s="399" t="s">
        <v>94</v>
      </c>
      <c r="L55" s="264" t="e">
        <f t="shared" si="0"/>
        <v>#N/A</v>
      </c>
      <c r="M55" s="410" t="s">
        <v>94</v>
      </c>
      <c r="N55" s="267" t="e">
        <f t="shared" si="1"/>
        <v>#N/A</v>
      </c>
      <c r="O55" s="392"/>
      <c r="P55" s="186" t="e">
        <f t="shared" si="18"/>
        <v>#VALUE!</v>
      </c>
      <c r="Q55" s="220" t="s">
        <v>28</v>
      </c>
      <c r="R55" s="6"/>
      <c r="S55" s="187" t="e">
        <f t="shared" si="13"/>
        <v>#VALUE!</v>
      </c>
      <c r="T55" s="187" t="e">
        <f t="shared" si="14"/>
        <v>#VALUE!</v>
      </c>
      <c r="U55" s="187" t="e">
        <f t="shared" si="15"/>
        <v>#VALUE!</v>
      </c>
      <c r="V55" s="187" t="e">
        <f t="shared" si="16"/>
        <v>#VALUE!</v>
      </c>
      <c r="W55" s="187" t="e">
        <f t="shared" si="17"/>
        <v>#N/A</v>
      </c>
    </row>
    <row r="56" spans="1:23" s="52" customFormat="1" ht="15.75" customHeight="1">
      <c r="A56" s="501"/>
      <c r="B56" s="504"/>
      <c r="C56" s="495"/>
      <c r="D56" s="498"/>
      <c r="E56" s="387" t="s">
        <v>94</v>
      </c>
      <c r="F56" s="48" t="e">
        <f>VLOOKUP(E56*(-1),VITPOF,2)</f>
        <v>#VALUE!</v>
      </c>
      <c r="G56" s="387" t="s">
        <v>94</v>
      </c>
      <c r="H56" s="48" t="e">
        <f t="shared" si="19"/>
        <v>#VALUE!</v>
      </c>
      <c r="I56" s="263"/>
      <c r="J56" s="264">
        <v>0</v>
      </c>
      <c r="K56" s="399" t="s">
        <v>94</v>
      </c>
      <c r="L56" s="264" t="e">
        <f t="shared" si="0"/>
        <v>#N/A</v>
      </c>
      <c r="M56" s="410" t="s">
        <v>94</v>
      </c>
      <c r="N56" s="267" t="e">
        <f t="shared" si="1"/>
        <v>#N/A</v>
      </c>
      <c r="O56" s="392"/>
      <c r="P56" s="186" t="e">
        <f t="shared" si="18"/>
        <v>#VALUE!</v>
      </c>
      <c r="Q56" s="220" t="s">
        <v>28</v>
      </c>
      <c r="R56" s="219"/>
      <c r="S56" s="187" t="e">
        <f t="shared" si="13"/>
        <v>#VALUE!</v>
      </c>
      <c r="T56" s="187" t="e">
        <f t="shared" si="14"/>
        <v>#VALUE!</v>
      </c>
      <c r="U56" s="187" t="e">
        <f t="shared" si="15"/>
        <v>#VALUE!</v>
      </c>
      <c r="V56" s="187" t="e">
        <f t="shared" si="16"/>
        <v>#VALUE!</v>
      </c>
      <c r="W56" s="187" t="e">
        <f t="shared" si="17"/>
        <v>#N/A</v>
      </c>
    </row>
    <row r="57" spans="1:23" s="52" customFormat="1" ht="15.75" customHeight="1">
      <c r="A57" s="501"/>
      <c r="B57" s="495"/>
      <c r="C57" s="495"/>
      <c r="D57" s="498"/>
      <c r="E57" s="387" t="s">
        <v>94</v>
      </c>
      <c r="F57" s="48" t="e">
        <f>VLOOKUP(E57*(-1),VITPOF,2)</f>
        <v>#VALUE!</v>
      </c>
      <c r="G57" s="387" t="s">
        <v>94</v>
      </c>
      <c r="H57" s="48" t="e">
        <f t="shared" si="19"/>
        <v>#VALUE!</v>
      </c>
      <c r="I57" s="263"/>
      <c r="J57" s="264">
        <v>0</v>
      </c>
      <c r="K57" s="399" t="s">
        <v>94</v>
      </c>
      <c r="L57" s="264" t="e">
        <f t="shared" si="0"/>
        <v>#N/A</v>
      </c>
      <c r="M57" s="410" t="s">
        <v>94</v>
      </c>
      <c r="N57" s="267" t="e">
        <f t="shared" si="1"/>
        <v>#N/A</v>
      </c>
      <c r="O57" s="392"/>
      <c r="P57" s="186" t="e">
        <f t="shared" si="18"/>
        <v>#VALUE!</v>
      </c>
      <c r="Q57" s="220" t="s">
        <v>28</v>
      </c>
      <c r="R57" s="219"/>
      <c r="S57" s="187" t="e">
        <f t="shared" si="13"/>
        <v>#VALUE!</v>
      </c>
      <c r="T57" s="187" t="e">
        <f t="shared" si="14"/>
        <v>#VALUE!</v>
      </c>
      <c r="U57" s="187" t="e">
        <f t="shared" si="15"/>
        <v>#VALUE!</v>
      </c>
      <c r="V57" s="187" t="e">
        <f t="shared" si="16"/>
        <v>#VALUE!</v>
      </c>
      <c r="W57" s="187" t="e">
        <f t="shared" si="17"/>
        <v>#N/A</v>
      </c>
    </row>
    <row r="58" spans="1:23" s="52" customFormat="1" ht="15.75" customHeight="1">
      <c r="A58" s="388"/>
      <c r="B58" s="388"/>
      <c r="C58" s="388"/>
      <c r="D58" s="309"/>
      <c r="E58" s="387" t="s">
        <v>94</v>
      </c>
      <c r="F58" s="48" t="e">
        <f>VLOOKUP(E58*(-1),VITPOF,2)</f>
        <v>#VALUE!</v>
      </c>
      <c r="G58" s="387" t="s">
        <v>94</v>
      </c>
      <c r="H58" s="48" t="e">
        <f t="shared" si="19"/>
        <v>#VALUE!</v>
      </c>
      <c r="I58" s="263"/>
      <c r="J58" s="264">
        <v>0</v>
      </c>
      <c r="K58" s="399" t="s">
        <v>94</v>
      </c>
      <c r="L58" s="264" t="e">
        <f t="shared" si="0"/>
        <v>#N/A</v>
      </c>
      <c r="M58" s="410" t="s">
        <v>94</v>
      </c>
      <c r="N58" s="267" t="e">
        <f t="shared" si="1"/>
        <v>#N/A</v>
      </c>
      <c r="O58" s="392"/>
      <c r="P58" s="186" t="e">
        <f>F58+H58+J58+L58+N58</f>
        <v>#VALUE!</v>
      </c>
      <c r="Q58" s="220" t="s">
        <v>28</v>
      </c>
      <c r="R58" s="6"/>
      <c r="S58" s="187" t="e">
        <f t="shared" si="13"/>
        <v>#VALUE!</v>
      </c>
      <c r="T58" s="187" t="e">
        <f t="shared" si="14"/>
        <v>#VALUE!</v>
      </c>
      <c r="U58" s="187" t="e">
        <f t="shared" si="15"/>
        <v>#VALUE!</v>
      </c>
      <c r="V58" s="187" t="e">
        <f t="shared" si="16"/>
        <v>#VALUE!</v>
      </c>
      <c r="W58" s="187" t="e">
        <f t="shared" si="17"/>
        <v>#N/A</v>
      </c>
    </row>
    <row r="59" spans="1:23" s="52" customFormat="1" ht="15.75" customHeight="1">
      <c r="A59" s="388"/>
      <c r="B59" s="388"/>
      <c r="C59" s="388"/>
      <c r="D59" s="309"/>
      <c r="E59" s="387" t="s">
        <v>94</v>
      </c>
      <c r="F59" s="48" t="e">
        <f>VLOOKUP(E59*(-1),VITPOF,2)</f>
        <v>#VALUE!</v>
      </c>
      <c r="G59" s="387" t="s">
        <v>94</v>
      </c>
      <c r="H59" s="48" t="e">
        <f t="shared" si="19"/>
        <v>#VALUE!</v>
      </c>
      <c r="I59" s="263"/>
      <c r="J59" s="264">
        <v>0</v>
      </c>
      <c r="K59" s="399" t="s">
        <v>94</v>
      </c>
      <c r="L59" s="264" t="e">
        <f t="shared" si="0"/>
        <v>#N/A</v>
      </c>
      <c r="M59" s="410" t="s">
        <v>94</v>
      </c>
      <c r="N59" s="267" t="e">
        <f t="shared" si="1"/>
        <v>#N/A</v>
      </c>
      <c r="O59" s="392"/>
      <c r="P59" s="186" t="e">
        <f>F59+H59+J59+L59+N59</f>
        <v>#VALUE!</v>
      </c>
      <c r="Q59" s="220" t="s">
        <v>28</v>
      </c>
      <c r="R59" s="219"/>
      <c r="S59" s="187" t="e">
        <f t="shared" si="13"/>
        <v>#VALUE!</v>
      </c>
      <c r="T59" s="187" t="e">
        <f t="shared" si="14"/>
        <v>#VALUE!</v>
      </c>
      <c r="U59" s="187" t="e">
        <f t="shared" si="15"/>
        <v>#VALUE!</v>
      </c>
      <c r="V59" s="187" t="e">
        <f t="shared" si="16"/>
        <v>#VALUE!</v>
      </c>
      <c r="W59" s="187" t="e">
        <f t="shared" si="17"/>
        <v>#N/A</v>
      </c>
    </row>
    <row r="60" spans="1:23" s="52" customFormat="1" ht="15.75" customHeight="1">
      <c r="A60" s="388"/>
      <c r="B60" s="497" t="s">
        <v>122</v>
      </c>
      <c r="C60" s="388"/>
      <c r="D60" s="309"/>
      <c r="E60" s="387" t="s">
        <v>94</v>
      </c>
      <c r="F60" s="48" t="e">
        <f>VLOOKUP(E60*(-1),VITPOF,2)</f>
        <v>#VALUE!</v>
      </c>
      <c r="G60" s="387" t="s">
        <v>94</v>
      </c>
      <c r="H60" s="48" t="e">
        <f t="shared" si="19"/>
        <v>#VALUE!</v>
      </c>
      <c r="I60" s="263"/>
      <c r="J60" s="264">
        <v>0</v>
      </c>
      <c r="K60" s="399" t="s">
        <v>94</v>
      </c>
      <c r="L60" s="264" t="e">
        <f t="shared" si="0"/>
        <v>#N/A</v>
      </c>
      <c r="M60" s="410" t="s">
        <v>94</v>
      </c>
      <c r="N60" s="267" t="e">
        <f t="shared" si="1"/>
        <v>#N/A</v>
      </c>
      <c r="O60" s="392"/>
      <c r="P60" s="186" t="e">
        <f>F60+H60+J60+L60+N60</f>
        <v>#VALUE!</v>
      </c>
      <c r="Q60" s="220" t="s">
        <v>28</v>
      </c>
      <c r="R60" s="219"/>
      <c r="S60" s="187" t="e">
        <f t="shared" si="13"/>
        <v>#VALUE!</v>
      </c>
      <c r="T60" s="187" t="e">
        <f t="shared" si="14"/>
        <v>#VALUE!</v>
      </c>
      <c r="U60" s="187" t="e">
        <f t="shared" si="15"/>
        <v>#VALUE!</v>
      </c>
      <c r="V60" s="187" t="e">
        <f t="shared" si="16"/>
        <v>#VALUE!</v>
      </c>
      <c r="W60" s="187" t="e">
        <f t="shared" si="17"/>
        <v>#N/A</v>
      </c>
    </row>
    <row r="61" spans="1:23" s="52" customFormat="1" ht="15.75" customHeight="1">
      <c r="A61" s="388"/>
      <c r="B61" s="388"/>
      <c r="C61" s="388"/>
      <c r="D61" s="309"/>
      <c r="E61" s="387" t="s">
        <v>94</v>
      </c>
      <c r="F61" s="48" t="e">
        <f>VLOOKUP(E61*(-1),VITPOF,2)</f>
        <v>#VALUE!</v>
      </c>
      <c r="G61" s="387" t="s">
        <v>94</v>
      </c>
      <c r="H61" s="48" t="e">
        <f t="shared" si="19"/>
        <v>#VALUE!</v>
      </c>
      <c r="I61" s="263"/>
      <c r="J61" s="264">
        <v>0</v>
      </c>
      <c r="K61" s="399" t="s">
        <v>94</v>
      </c>
      <c r="L61" s="264" t="e">
        <f>VLOOKUP(K61,PENTPOF,2)</f>
        <v>#N/A</v>
      </c>
      <c r="M61" s="410" t="s">
        <v>94</v>
      </c>
      <c r="N61" s="267" t="e">
        <f>VLOOKUP(M61,MBPOF,2)</f>
        <v>#N/A</v>
      </c>
      <c r="O61" s="392"/>
      <c r="P61" s="186" t="e">
        <f>F61+H61+J61+L61+N61</f>
        <v>#VALUE!</v>
      </c>
      <c r="Q61" s="220" t="s">
        <v>28</v>
      </c>
      <c r="R61" s="219"/>
      <c r="S61" s="187" t="e">
        <f t="shared" si="13"/>
        <v>#VALUE!</v>
      </c>
      <c r="T61" s="187" t="e">
        <f t="shared" si="14"/>
        <v>#VALUE!</v>
      </c>
      <c r="U61" s="187" t="e">
        <f t="shared" si="15"/>
        <v>#VALUE!</v>
      </c>
      <c r="V61" s="187" t="e">
        <f t="shared" si="16"/>
        <v>#VALUE!</v>
      </c>
      <c r="W61" s="187" t="e">
        <f t="shared" si="17"/>
        <v>#N/A</v>
      </c>
    </row>
    <row r="62" spans="1:23" s="52" customFormat="1" ht="15.75" customHeight="1">
      <c r="A62" s="477">
        <v>2146191</v>
      </c>
      <c r="B62" s="487" t="s">
        <v>231</v>
      </c>
      <c r="C62" s="486" t="s">
        <v>232</v>
      </c>
      <c r="D62" s="498" t="s">
        <v>237</v>
      </c>
      <c r="E62" s="387" t="s">
        <v>94</v>
      </c>
      <c r="F62" s="48" t="e">
        <f>VLOOKUP(E62*(-1),VITPOF,2)</f>
        <v>#VALUE!</v>
      </c>
      <c r="G62" s="387" t="s">
        <v>94</v>
      </c>
      <c r="H62" s="48" t="e">
        <f t="shared" si="19"/>
        <v>#VALUE!</v>
      </c>
      <c r="I62" s="263"/>
      <c r="J62" s="264">
        <v>0</v>
      </c>
      <c r="K62" s="399" t="s">
        <v>94</v>
      </c>
      <c r="L62" s="264" t="e">
        <f>VLOOKUP(K62,PENTPOF,2)</f>
        <v>#N/A</v>
      </c>
      <c r="M62" s="410" t="s">
        <v>94</v>
      </c>
      <c r="N62" s="267" t="e">
        <f>VLOOKUP(M62,MBPOF,2)</f>
        <v>#N/A</v>
      </c>
      <c r="O62" s="392"/>
      <c r="P62" s="186" t="e">
        <f>F62+H62+J62+L62+N62</f>
        <v>#VALUE!</v>
      </c>
      <c r="Q62" s="220" t="s">
        <v>28</v>
      </c>
      <c r="R62" s="6"/>
      <c r="S62" s="187" t="e">
        <f t="shared" si="13"/>
        <v>#VALUE!</v>
      </c>
      <c r="T62" s="187" t="e">
        <f t="shared" si="14"/>
        <v>#VALUE!</v>
      </c>
      <c r="U62" s="187" t="e">
        <f t="shared" si="15"/>
        <v>#VALUE!</v>
      </c>
      <c r="V62" s="187" t="e">
        <f t="shared" si="16"/>
        <v>#VALUE!</v>
      </c>
      <c r="W62" s="187" t="e">
        <f t="shared" si="17"/>
        <v>#N/A</v>
      </c>
    </row>
    <row r="63" spans="1:23" s="52" customFormat="1" ht="15.75" customHeight="1">
      <c r="A63" s="501"/>
      <c r="B63" s="494"/>
      <c r="C63" s="494"/>
      <c r="D63" s="498"/>
      <c r="E63" s="387" t="s">
        <v>94</v>
      </c>
      <c r="F63" s="48" t="e">
        <f>VLOOKUP(E63*(-1),VITPOF,2)</f>
        <v>#VALUE!</v>
      </c>
      <c r="G63" s="387" t="s">
        <v>94</v>
      </c>
      <c r="H63" s="48" t="e">
        <f aca="true" t="shared" si="20" ref="H63:H69">VLOOKUP(G63*(-1),HAIESPOF,2)</f>
        <v>#VALUE!</v>
      </c>
      <c r="I63" s="263"/>
      <c r="J63" s="264">
        <v>0</v>
      </c>
      <c r="K63" s="399" t="s">
        <v>94</v>
      </c>
      <c r="L63" s="264" t="e">
        <f aca="true" t="shared" si="21" ref="L63:L69">VLOOKUP(K63,PENTPOF,2)</f>
        <v>#N/A</v>
      </c>
      <c r="M63" s="410" t="s">
        <v>94</v>
      </c>
      <c r="N63" s="267" t="e">
        <f aca="true" t="shared" si="22" ref="N63:N69">VLOOKUP(M63,MBPOF,2)</f>
        <v>#N/A</v>
      </c>
      <c r="O63" s="392"/>
      <c r="P63" s="186" t="e">
        <f aca="true" t="shared" si="23" ref="P63:P69">F63+H63+J63+L63+N63</f>
        <v>#VALUE!</v>
      </c>
      <c r="Q63" s="220" t="s">
        <v>28</v>
      </c>
      <c r="R63" s="219"/>
      <c r="S63" s="187" t="e">
        <f t="shared" si="13"/>
        <v>#VALUE!</v>
      </c>
      <c r="T63" s="187" t="e">
        <f t="shared" si="14"/>
        <v>#VALUE!</v>
      </c>
      <c r="U63" s="187" t="e">
        <f t="shared" si="15"/>
        <v>#VALUE!</v>
      </c>
      <c r="V63" s="187" t="e">
        <f t="shared" si="16"/>
        <v>#VALUE!</v>
      </c>
      <c r="W63" s="187" t="e">
        <f t="shared" si="17"/>
        <v>#N/A</v>
      </c>
    </row>
    <row r="64" spans="1:23" s="52" customFormat="1" ht="15.75" customHeight="1">
      <c r="A64" s="501">
        <v>2121434</v>
      </c>
      <c r="B64" s="491" t="s">
        <v>400</v>
      </c>
      <c r="C64" s="494" t="s">
        <v>401</v>
      </c>
      <c r="D64" s="498" t="s">
        <v>318</v>
      </c>
      <c r="E64" s="387" t="s">
        <v>94</v>
      </c>
      <c r="F64" s="48" t="e">
        <f>VLOOKUP(E64*(-1),VITPOF,2)</f>
        <v>#VALUE!</v>
      </c>
      <c r="G64" s="387" t="s">
        <v>94</v>
      </c>
      <c r="H64" s="48" t="e">
        <f t="shared" si="20"/>
        <v>#VALUE!</v>
      </c>
      <c r="I64" s="263"/>
      <c r="J64" s="264">
        <v>0</v>
      </c>
      <c r="K64" s="399" t="s">
        <v>94</v>
      </c>
      <c r="L64" s="264" t="e">
        <f t="shared" si="21"/>
        <v>#N/A</v>
      </c>
      <c r="M64" s="410" t="s">
        <v>94</v>
      </c>
      <c r="N64" s="267" t="e">
        <f t="shared" si="22"/>
        <v>#N/A</v>
      </c>
      <c r="O64" s="392"/>
      <c r="P64" s="186" t="e">
        <f t="shared" si="23"/>
        <v>#VALUE!</v>
      </c>
      <c r="Q64" s="220" t="s">
        <v>28</v>
      </c>
      <c r="R64" s="219"/>
      <c r="S64" s="187" t="e">
        <f t="shared" si="13"/>
        <v>#VALUE!</v>
      </c>
      <c r="T64" s="187" t="e">
        <f t="shared" si="14"/>
        <v>#VALUE!</v>
      </c>
      <c r="U64" s="187" t="e">
        <f t="shared" si="15"/>
        <v>#VALUE!</v>
      </c>
      <c r="V64" s="187" t="e">
        <f t="shared" si="16"/>
        <v>#VALUE!</v>
      </c>
      <c r="W64" s="187" t="e">
        <f t="shared" si="17"/>
        <v>#N/A</v>
      </c>
    </row>
    <row r="65" spans="1:23" s="52" customFormat="1" ht="15.75" customHeight="1">
      <c r="A65" s="501">
        <v>2128268</v>
      </c>
      <c r="B65" s="491" t="s">
        <v>402</v>
      </c>
      <c r="C65" s="494" t="s">
        <v>397</v>
      </c>
      <c r="D65" s="498" t="s">
        <v>318</v>
      </c>
      <c r="E65" s="387" t="s">
        <v>94</v>
      </c>
      <c r="F65" s="48" t="e">
        <f>VLOOKUP(E65*(-1),VITPOF,2)</f>
        <v>#VALUE!</v>
      </c>
      <c r="G65" s="387" t="s">
        <v>94</v>
      </c>
      <c r="H65" s="48" t="e">
        <f t="shared" si="20"/>
        <v>#VALUE!</v>
      </c>
      <c r="I65" s="263"/>
      <c r="J65" s="264">
        <v>0</v>
      </c>
      <c r="K65" s="399" t="s">
        <v>94</v>
      </c>
      <c r="L65" s="264" t="e">
        <f t="shared" si="21"/>
        <v>#N/A</v>
      </c>
      <c r="M65" s="410" t="s">
        <v>94</v>
      </c>
      <c r="N65" s="267" t="e">
        <f t="shared" si="22"/>
        <v>#N/A</v>
      </c>
      <c r="O65" s="392"/>
      <c r="P65" s="186" t="e">
        <f t="shared" si="23"/>
        <v>#VALUE!</v>
      </c>
      <c r="Q65" s="220" t="s">
        <v>28</v>
      </c>
      <c r="R65" s="219"/>
      <c r="S65" s="187" t="e">
        <f t="shared" si="13"/>
        <v>#VALUE!</v>
      </c>
      <c r="T65" s="187" t="e">
        <f t="shared" si="14"/>
        <v>#VALUE!</v>
      </c>
      <c r="U65" s="187" t="e">
        <f t="shared" si="15"/>
        <v>#VALUE!</v>
      </c>
      <c r="V65" s="187" t="e">
        <f t="shared" si="16"/>
        <v>#VALUE!</v>
      </c>
      <c r="W65" s="187" t="e">
        <f t="shared" si="17"/>
        <v>#N/A</v>
      </c>
    </row>
    <row r="66" spans="1:23" s="52" customFormat="1" ht="15.75" customHeight="1">
      <c r="A66" s="501">
        <v>2128263</v>
      </c>
      <c r="B66" s="491" t="s">
        <v>403</v>
      </c>
      <c r="C66" s="494" t="s">
        <v>404</v>
      </c>
      <c r="D66" s="498" t="s">
        <v>318</v>
      </c>
      <c r="E66" s="387" t="s">
        <v>94</v>
      </c>
      <c r="F66" s="48" t="e">
        <f>VLOOKUP(E66*(-1),VITPOF,2)</f>
        <v>#VALUE!</v>
      </c>
      <c r="G66" s="387" t="s">
        <v>94</v>
      </c>
      <c r="H66" s="48" t="e">
        <f t="shared" si="20"/>
        <v>#VALUE!</v>
      </c>
      <c r="I66" s="263"/>
      <c r="J66" s="264">
        <v>0</v>
      </c>
      <c r="K66" s="399" t="s">
        <v>94</v>
      </c>
      <c r="L66" s="264" t="e">
        <f t="shared" si="21"/>
        <v>#N/A</v>
      </c>
      <c r="M66" s="410" t="s">
        <v>94</v>
      </c>
      <c r="N66" s="267" t="e">
        <f t="shared" si="22"/>
        <v>#N/A</v>
      </c>
      <c r="O66" s="392"/>
      <c r="P66" s="186" t="e">
        <f t="shared" si="23"/>
        <v>#VALUE!</v>
      </c>
      <c r="Q66" s="220" t="s">
        <v>28</v>
      </c>
      <c r="R66" s="219"/>
      <c r="S66" s="187" t="e">
        <f t="shared" si="13"/>
        <v>#VALUE!</v>
      </c>
      <c r="T66" s="187" t="e">
        <f t="shared" si="14"/>
        <v>#VALUE!</v>
      </c>
      <c r="U66" s="187" t="e">
        <f t="shared" si="15"/>
        <v>#VALUE!</v>
      </c>
      <c r="V66" s="187" t="e">
        <f t="shared" si="16"/>
        <v>#VALUE!</v>
      </c>
      <c r="W66" s="187" t="e">
        <f t="shared" si="17"/>
        <v>#N/A</v>
      </c>
    </row>
    <row r="67" spans="1:23" s="52" customFormat="1" ht="15.75" customHeight="1">
      <c r="A67" s="501">
        <v>2132574</v>
      </c>
      <c r="B67" s="491" t="s">
        <v>405</v>
      </c>
      <c r="C67" s="494" t="s">
        <v>406</v>
      </c>
      <c r="D67" s="498" t="s">
        <v>318</v>
      </c>
      <c r="E67" s="387" t="s">
        <v>94</v>
      </c>
      <c r="F67" s="48" t="e">
        <f>VLOOKUP(E67*(-1),VITPOF,2)</f>
        <v>#VALUE!</v>
      </c>
      <c r="G67" s="387" t="s">
        <v>94</v>
      </c>
      <c r="H67" s="48" t="e">
        <f t="shared" si="20"/>
        <v>#VALUE!</v>
      </c>
      <c r="I67" s="263"/>
      <c r="J67" s="264">
        <v>0</v>
      </c>
      <c r="K67" s="399" t="s">
        <v>94</v>
      </c>
      <c r="L67" s="264" t="e">
        <f t="shared" si="21"/>
        <v>#N/A</v>
      </c>
      <c r="M67" s="410" t="s">
        <v>94</v>
      </c>
      <c r="N67" s="267" t="e">
        <f t="shared" si="22"/>
        <v>#N/A</v>
      </c>
      <c r="O67" s="392"/>
      <c r="P67" s="186" t="e">
        <f t="shared" si="23"/>
        <v>#VALUE!</v>
      </c>
      <c r="Q67" s="220" t="s">
        <v>28</v>
      </c>
      <c r="R67" s="219"/>
      <c r="S67" s="187" t="e">
        <f t="shared" si="13"/>
        <v>#VALUE!</v>
      </c>
      <c r="T67" s="187" t="e">
        <f t="shared" si="14"/>
        <v>#VALUE!</v>
      </c>
      <c r="U67" s="187" t="e">
        <f t="shared" si="15"/>
        <v>#VALUE!</v>
      </c>
      <c r="V67" s="187" t="e">
        <f t="shared" si="16"/>
        <v>#VALUE!</v>
      </c>
      <c r="W67" s="187" t="e">
        <f t="shared" si="17"/>
        <v>#N/A</v>
      </c>
    </row>
    <row r="68" spans="1:23" s="52" customFormat="1" ht="12.75">
      <c r="A68" s="501">
        <v>2121510</v>
      </c>
      <c r="B68" s="491" t="s">
        <v>407</v>
      </c>
      <c r="C68" s="494" t="s">
        <v>323</v>
      </c>
      <c r="D68" s="498" t="s">
        <v>318</v>
      </c>
      <c r="E68" s="387" t="s">
        <v>94</v>
      </c>
      <c r="F68" s="48" t="e">
        <f>VLOOKUP(E68*(-1),VITPOF,2)</f>
        <v>#VALUE!</v>
      </c>
      <c r="G68" s="387" t="s">
        <v>94</v>
      </c>
      <c r="H68" s="48" t="e">
        <f t="shared" si="20"/>
        <v>#VALUE!</v>
      </c>
      <c r="I68" s="263"/>
      <c r="J68" s="264">
        <v>0</v>
      </c>
      <c r="K68" s="399" t="s">
        <v>94</v>
      </c>
      <c r="L68" s="264" t="e">
        <f t="shared" si="21"/>
        <v>#N/A</v>
      </c>
      <c r="M68" s="410" t="s">
        <v>94</v>
      </c>
      <c r="N68" s="267" t="e">
        <f t="shared" si="22"/>
        <v>#N/A</v>
      </c>
      <c r="O68" s="392"/>
      <c r="P68" s="186" t="e">
        <f t="shared" si="23"/>
        <v>#VALUE!</v>
      </c>
      <c r="Q68" s="220" t="s">
        <v>28</v>
      </c>
      <c r="R68" s="219"/>
      <c r="S68" s="187" t="e">
        <f t="shared" si="13"/>
        <v>#VALUE!</v>
      </c>
      <c r="T68" s="187" t="e">
        <f t="shared" si="14"/>
        <v>#VALUE!</v>
      </c>
      <c r="U68" s="187" t="e">
        <f t="shared" si="15"/>
        <v>#VALUE!</v>
      </c>
      <c r="V68" s="187" t="e">
        <f t="shared" si="16"/>
        <v>#VALUE!</v>
      </c>
      <c r="W68" s="187" t="e">
        <f t="shared" si="17"/>
        <v>#N/A</v>
      </c>
    </row>
    <row r="69" spans="1:23" s="52" customFormat="1" ht="12.75">
      <c r="A69" s="501">
        <v>2121534</v>
      </c>
      <c r="B69" s="492" t="s">
        <v>408</v>
      </c>
      <c r="C69" s="494" t="s">
        <v>313</v>
      </c>
      <c r="D69" s="498" t="s">
        <v>318</v>
      </c>
      <c r="E69" s="387" t="s">
        <v>94</v>
      </c>
      <c r="F69" s="48" t="e">
        <f>VLOOKUP(E69*(-1),VITPOF,2)</f>
        <v>#VALUE!</v>
      </c>
      <c r="G69" s="387" t="s">
        <v>94</v>
      </c>
      <c r="H69" s="48" t="e">
        <f t="shared" si="20"/>
        <v>#VALUE!</v>
      </c>
      <c r="I69" s="263"/>
      <c r="J69" s="264">
        <v>0</v>
      </c>
      <c r="K69" s="399" t="s">
        <v>94</v>
      </c>
      <c r="L69" s="264" t="e">
        <f t="shared" si="21"/>
        <v>#N/A</v>
      </c>
      <c r="M69" s="410" t="s">
        <v>94</v>
      </c>
      <c r="N69" s="267" t="e">
        <f t="shared" si="22"/>
        <v>#N/A</v>
      </c>
      <c r="O69" s="392"/>
      <c r="P69" s="186" t="e">
        <f t="shared" si="23"/>
        <v>#VALUE!</v>
      </c>
      <c r="Q69" s="220" t="s">
        <v>28</v>
      </c>
      <c r="R69" s="219"/>
      <c r="S69" s="187" t="e">
        <f t="shared" si="13"/>
        <v>#VALUE!</v>
      </c>
      <c r="T69" s="187" t="e">
        <f t="shared" si="14"/>
        <v>#VALUE!</v>
      </c>
      <c r="U69" s="187" t="e">
        <f t="shared" si="15"/>
        <v>#VALUE!</v>
      </c>
      <c r="V69" s="187" t="e">
        <f t="shared" si="16"/>
        <v>#VALUE!</v>
      </c>
      <c r="W69" s="187" t="e">
        <f t="shared" si="17"/>
        <v>#N/A</v>
      </c>
    </row>
    <row r="70" spans="1:23" s="52" customFormat="1" ht="15.75" customHeight="1">
      <c r="A70" s="388"/>
      <c r="B70" s="388"/>
      <c r="C70" s="388"/>
      <c r="D70" s="309"/>
      <c r="E70" s="387" t="s">
        <v>94</v>
      </c>
      <c r="F70" s="48" t="e">
        <f>VLOOKUP(E70*(-1),VITPOF,2)</f>
        <v>#VALUE!</v>
      </c>
      <c r="G70" s="387" t="s">
        <v>94</v>
      </c>
      <c r="H70" s="48" t="e">
        <f aca="true" t="shared" si="24" ref="H70:H101">VLOOKUP(G70*(-1),HAIESPOF,2)</f>
        <v>#VALUE!</v>
      </c>
      <c r="I70" s="263"/>
      <c r="J70" s="264">
        <v>0</v>
      </c>
      <c r="K70" s="399" t="s">
        <v>94</v>
      </c>
      <c r="L70" s="264" t="e">
        <f aca="true" t="shared" si="25" ref="L70:L101">VLOOKUP(K70,PENTPOF,2)</f>
        <v>#N/A</v>
      </c>
      <c r="M70" s="410" t="s">
        <v>94</v>
      </c>
      <c r="N70" s="267" t="e">
        <f aca="true" t="shared" si="26" ref="N70:N101">VLOOKUP(M70,MBPOF,2)</f>
        <v>#N/A</v>
      </c>
      <c r="O70" s="392"/>
      <c r="P70" s="186" t="e">
        <f aca="true" t="shared" si="27" ref="P70:P101">F70+H70+J70+L70+N70</f>
        <v>#VALUE!</v>
      </c>
      <c r="Q70" s="220" t="s">
        <v>28</v>
      </c>
      <c r="R70" s="219"/>
      <c r="S70" s="187" t="e">
        <f t="shared" si="13"/>
        <v>#VALUE!</v>
      </c>
      <c r="T70" s="187" t="e">
        <f t="shared" si="14"/>
        <v>#VALUE!</v>
      </c>
      <c r="U70" s="187" t="e">
        <f t="shared" si="15"/>
        <v>#VALUE!</v>
      </c>
      <c r="V70" s="187" t="e">
        <f t="shared" si="16"/>
        <v>#VALUE!</v>
      </c>
      <c r="W70" s="187" t="e">
        <f t="shared" si="17"/>
        <v>#N/A</v>
      </c>
    </row>
    <row r="71" spans="1:23" s="52" customFormat="1" ht="15.75" customHeight="1">
      <c r="A71" s="477">
        <v>2099833</v>
      </c>
      <c r="B71" s="487" t="s">
        <v>410</v>
      </c>
      <c r="C71" s="486" t="s">
        <v>412</v>
      </c>
      <c r="D71" s="498" t="s">
        <v>409</v>
      </c>
      <c r="E71" s="387" t="s">
        <v>94</v>
      </c>
      <c r="F71" s="48" t="e">
        <f>VLOOKUP(E71*(-1),VITPOF,2)</f>
        <v>#VALUE!</v>
      </c>
      <c r="G71" s="387" t="s">
        <v>94</v>
      </c>
      <c r="H71" s="48" t="e">
        <f t="shared" si="24"/>
        <v>#VALUE!</v>
      </c>
      <c r="I71" s="263"/>
      <c r="J71" s="264">
        <v>0</v>
      </c>
      <c r="K71" s="399" t="s">
        <v>94</v>
      </c>
      <c r="L71" s="264" t="e">
        <f t="shared" si="25"/>
        <v>#N/A</v>
      </c>
      <c r="M71" s="410" t="s">
        <v>94</v>
      </c>
      <c r="N71" s="267" t="e">
        <f t="shared" si="26"/>
        <v>#N/A</v>
      </c>
      <c r="O71" s="392"/>
      <c r="P71" s="186" t="e">
        <f t="shared" si="27"/>
        <v>#VALUE!</v>
      </c>
      <c r="Q71" s="220" t="s">
        <v>28</v>
      </c>
      <c r="R71" s="219"/>
      <c r="S71" s="187" t="e">
        <f t="shared" si="13"/>
        <v>#VALUE!</v>
      </c>
      <c r="T71" s="187" t="e">
        <f t="shared" si="14"/>
        <v>#VALUE!</v>
      </c>
      <c r="U71" s="187" t="e">
        <f t="shared" si="15"/>
        <v>#VALUE!</v>
      </c>
      <c r="V71" s="187" t="e">
        <f t="shared" si="16"/>
        <v>#VALUE!</v>
      </c>
      <c r="W71" s="187" t="e">
        <f t="shared" si="17"/>
        <v>#N/A</v>
      </c>
    </row>
    <row r="72" spans="1:23" s="52" customFormat="1" ht="15.75" customHeight="1">
      <c r="A72" s="499">
        <v>1941523</v>
      </c>
      <c r="B72" s="490" t="s">
        <v>413</v>
      </c>
      <c r="C72" s="495" t="s">
        <v>414</v>
      </c>
      <c r="D72" s="498" t="s">
        <v>409</v>
      </c>
      <c r="E72" s="387" t="s">
        <v>94</v>
      </c>
      <c r="F72" s="48" t="e">
        <f>VLOOKUP(E72*(-1),VITPOF,2)</f>
        <v>#VALUE!</v>
      </c>
      <c r="G72" s="387" t="s">
        <v>94</v>
      </c>
      <c r="H72" s="48" t="e">
        <f t="shared" si="24"/>
        <v>#VALUE!</v>
      </c>
      <c r="I72" s="263"/>
      <c r="J72" s="264">
        <v>0</v>
      </c>
      <c r="K72" s="399" t="s">
        <v>94</v>
      </c>
      <c r="L72" s="264" t="e">
        <f t="shared" si="25"/>
        <v>#N/A</v>
      </c>
      <c r="M72" s="410" t="s">
        <v>94</v>
      </c>
      <c r="N72" s="267" t="e">
        <f t="shared" si="26"/>
        <v>#N/A</v>
      </c>
      <c r="O72" s="392"/>
      <c r="P72" s="186" t="e">
        <f t="shared" si="27"/>
        <v>#VALUE!</v>
      </c>
      <c r="Q72" s="220" t="s">
        <v>28</v>
      </c>
      <c r="R72" s="219"/>
      <c r="S72" s="187" t="e">
        <f t="shared" si="13"/>
        <v>#VALUE!</v>
      </c>
      <c r="T72" s="187" t="e">
        <f t="shared" si="14"/>
        <v>#VALUE!</v>
      </c>
      <c r="U72" s="187" t="e">
        <f t="shared" si="15"/>
        <v>#VALUE!</v>
      </c>
      <c r="V72" s="187" t="e">
        <f t="shared" si="16"/>
        <v>#VALUE!</v>
      </c>
      <c r="W72" s="187" t="e">
        <f t="shared" si="17"/>
        <v>#N/A</v>
      </c>
    </row>
    <row r="73" spans="1:23" s="52" customFormat="1" ht="15.75" customHeight="1">
      <c r="A73" s="477">
        <v>2006108</v>
      </c>
      <c r="B73" s="487" t="s">
        <v>415</v>
      </c>
      <c r="C73" s="486" t="s">
        <v>225</v>
      </c>
      <c r="D73" s="498" t="s">
        <v>409</v>
      </c>
      <c r="E73" s="387" t="s">
        <v>94</v>
      </c>
      <c r="F73" s="48" t="e">
        <f>VLOOKUP(E73*(-1),VITPOF,2)</f>
        <v>#VALUE!</v>
      </c>
      <c r="G73" s="387" t="s">
        <v>94</v>
      </c>
      <c r="H73" s="48" t="e">
        <f t="shared" si="24"/>
        <v>#VALUE!</v>
      </c>
      <c r="I73" s="263"/>
      <c r="J73" s="264">
        <v>0</v>
      </c>
      <c r="K73" s="399" t="s">
        <v>94</v>
      </c>
      <c r="L73" s="264" t="e">
        <f t="shared" si="25"/>
        <v>#N/A</v>
      </c>
      <c r="M73" s="410" t="s">
        <v>94</v>
      </c>
      <c r="N73" s="267" t="e">
        <f t="shared" si="26"/>
        <v>#N/A</v>
      </c>
      <c r="O73" s="392"/>
      <c r="P73" s="186" t="e">
        <f t="shared" si="27"/>
        <v>#VALUE!</v>
      </c>
      <c r="Q73" s="220" t="s">
        <v>28</v>
      </c>
      <c r="R73" s="219"/>
      <c r="S73" s="187" t="e">
        <f t="shared" si="13"/>
        <v>#VALUE!</v>
      </c>
      <c r="T73" s="187" t="e">
        <f t="shared" si="14"/>
        <v>#VALUE!</v>
      </c>
      <c r="U73" s="187" t="e">
        <f t="shared" si="15"/>
        <v>#VALUE!</v>
      </c>
      <c r="V73" s="187" t="e">
        <f t="shared" si="16"/>
        <v>#VALUE!</v>
      </c>
      <c r="W73" s="187" t="e">
        <f t="shared" si="17"/>
        <v>#N/A</v>
      </c>
    </row>
    <row r="74" spans="1:23" s="52" customFormat="1" ht="15.75" customHeight="1">
      <c r="A74" s="477">
        <v>2100673</v>
      </c>
      <c r="B74" s="487" t="s">
        <v>416</v>
      </c>
      <c r="C74" s="486" t="s">
        <v>417</v>
      </c>
      <c r="D74" s="498" t="s">
        <v>409</v>
      </c>
      <c r="E74" s="387" t="s">
        <v>94</v>
      </c>
      <c r="F74" s="48" t="e">
        <f>VLOOKUP(E74*(-1),VITPOF,2)</f>
        <v>#VALUE!</v>
      </c>
      <c r="G74" s="387" t="s">
        <v>94</v>
      </c>
      <c r="H74" s="48" t="e">
        <f t="shared" si="24"/>
        <v>#VALUE!</v>
      </c>
      <c r="I74" s="263"/>
      <c r="J74" s="264">
        <v>0</v>
      </c>
      <c r="K74" s="399" t="s">
        <v>94</v>
      </c>
      <c r="L74" s="264" t="e">
        <f t="shared" si="25"/>
        <v>#N/A</v>
      </c>
      <c r="M74" s="410" t="s">
        <v>94</v>
      </c>
      <c r="N74" s="267" t="e">
        <f t="shared" si="26"/>
        <v>#N/A</v>
      </c>
      <c r="O74" s="392"/>
      <c r="P74" s="186" t="e">
        <f t="shared" si="27"/>
        <v>#VALUE!</v>
      </c>
      <c r="Q74" s="220" t="s">
        <v>28</v>
      </c>
      <c r="R74" s="219"/>
      <c r="S74" s="187" t="e">
        <f aca="true" t="shared" si="28" ref="S74:S105">RANK(E74,$E$10:$E$120,2)</f>
        <v>#VALUE!</v>
      </c>
      <c r="T74" s="187" t="e">
        <f aca="true" t="shared" si="29" ref="T74:T105">RANK(G74,$G$10:$G$120,2)</f>
        <v>#VALUE!</v>
      </c>
      <c r="U74" s="187" t="e">
        <f aca="true" t="shared" si="30" ref="U74:U105">RANK(K74,$K$10:$K$120,0)</f>
        <v>#VALUE!</v>
      </c>
      <c r="V74" s="187" t="e">
        <f aca="true" t="shared" si="31" ref="V74:V105">RANK(M74,$M$10:$M$120,0)</f>
        <v>#VALUE!</v>
      </c>
      <c r="W74" s="187" t="e">
        <f aca="true" t="shared" si="32" ref="W74:W105">RANK(X74,$X$10:$X$120,0)</f>
        <v>#N/A</v>
      </c>
    </row>
    <row r="75" spans="1:23" s="52" customFormat="1" ht="15.75" customHeight="1">
      <c r="A75" s="477">
        <v>2100662</v>
      </c>
      <c r="B75" s="487" t="s">
        <v>418</v>
      </c>
      <c r="C75" s="486" t="s">
        <v>314</v>
      </c>
      <c r="D75" s="498" t="s">
        <v>409</v>
      </c>
      <c r="E75" s="387" t="s">
        <v>94</v>
      </c>
      <c r="F75" s="48" t="e">
        <f>VLOOKUP(E75*(-1),VITPOF,2)</f>
        <v>#VALUE!</v>
      </c>
      <c r="G75" s="387" t="s">
        <v>94</v>
      </c>
      <c r="H75" s="48" t="e">
        <f t="shared" si="24"/>
        <v>#VALUE!</v>
      </c>
      <c r="I75" s="263"/>
      <c r="J75" s="264">
        <v>0</v>
      </c>
      <c r="K75" s="399" t="s">
        <v>94</v>
      </c>
      <c r="L75" s="264" t="e">
        <f t="shared" si="25"/>
        <v>#N/A</v>
      </c>
      <c r="M75" s="410" t="s">
        <v>94</v>
      </c>
      <c r="N75" s="267" t="e">
        <f t="shared" si="26"/>
        <v>#N/A</v>
      </c>
      <c r="O75" s="392"/>
      <c r="P75" s="186" t="e">
        <f t="shared" si="27"/>
        <v>#VALUE!</v>
      </c>
      <c r="Q75" s="220" t="s">
        <v>28</v>
      </c>
      <c r="R75" s="219"/>
      <c r="S75" s="187" t="e">
        <f t="shared" si="28"/>
        <v>#VALUE!</v>
      </c>
      <c r="T75" s="187" t="e">
        <f t="shared" si="29"/>
        <v>#VALUE!</v>
      </c>
      <c r="U75" s="187" t="e">
        <f t="shared" si="30"/>
        <v>#VALUE!</v>
      </c>
      <c r="V75" s="187" t="e">
        <f t="shared" si="31"/>
        <v>#VALUE!</v>
      </c>
      <c r="W75" s="187" t="e">
        <f t="shared" si="32"/>
        <v>#N/A</v>
      </c>
    </row>
    <row r="76" spans="1:23" s="52" customFormat="1" ht="15.75" customHeight="1">
      <c r="A76" s="477">
        <v>2005065</v>
      </c>
      <c r="B76" s="487" t="s">
        <v>419</v>
      </c>
      <c r="C76" s="486" t="s">
        <v>420</v>
      </c>
      <c r="D76" s="498" t="s">
        <v>409</v>
      </c>
      <c r="E76" s="387" t="s">
        <v>94</v>
      </c>
      <c r="F76" s="48" t="e">
        <f>VLOOKUP(E76*(-1),VITPOF,2)</f>
        <v>#VALUE!</v>
      </c>
      <c r="G76" s="387" t="s">
        <v>94</v>
      </c>
      <c r="H76" s="48" t="e">
        <f t="shared" si="24"/>
        <v>#VALUE!</v>
      </c>
      <c r="I76" s="263"/>
      <c r="J76" s="264">
        <v>0</v>
      </c>
      <c r="K76" s="399" t="s">
        <v>94</v>
      </c>
      <c r="L76" s="264" t="e">
        <f t="shared" si="25"/>
        <v>#N/A</v>
      </c>
      <c r="M76" s="410" t="s">
        <v>94</v>
      </c>
      <c r="N76" s="267" t="e">
        <f t="shared" si="26"/>
        <v>#N/A</v>
      </c>
      <c r="O76" s="392"/>
      <c r="P76" s="186" t="e">
        <f t="shared" si="27"/>
        <v>#VALUE!</v>
      </c>
      <c r="Q76" s="220" t="s">
        <v>28</v>
      </c>
      <c r="R76" s="219"/>
      <c r="S76" s="187" t="e">
        <f t="shared" si="28"/>
        <v>#VALUE!</v>
      </c>
      <c r="T76" s="187" t="e">
        <f t="shared" si="29"/>
        <v>#VALUE!</v>
      </c>
      <c r="U76" s="187" t="e">
        <f t="shared" si="30"/>
        <v>#VALUE!</v>
      </c>
      <c r="V76" s="187" t="e">
        <f t="shared" si="31"/>
        <v>#VALUE!</v>
      </c>
      <c r="W76" s="187" t="e">
        <f t="shared" si="32"/>
        <v>#N/A</v>
      </c>
    </row>
    <row r="77" spans="1:23" s="52" customFormat="1" ht="15.75" customHeight="1">
      <c r="A77" s="477">
        <v>2099822</v>
      </c>
      <c r="B77" s="487" t="s">
        <v>419</v>
      </c>
      <c r="C77" s="486" t="s">
        <v>421</v>
      </c>
      <c r="D77" s="498" t="s">
        <v>409</v>
      </c>
      <c r="E77" s="387" t="s">
        <v>94</v>
      </c>
      <c r="F77" s="48" t="e">
        <f>VLOOKUP(E77*(-1),VITPOF,2)</f>
        <v>#VALUE!</v>
      </c>
      <c r="G77" s="387" t="s">
        <v>94</v>
      </c>
      <c r="H77" s="48" t="e">
        <f t="shared" si="24"/>
        <v>#VALUE!</v>
      </c>
      <c r="I77" s="263"/>
      <c r="J77" s="264">
        <v>0</v>
      </c>
      <c r="K77" s="399" t="s">
        <v>94</v>
      </c>
      <c r="L77" s="264" t="e">
        <f t="shared" si="25"/>
        <v>#N/A</v>
      </c>
      <c r="M77" s="410" t="s">
        <v>94</v>
      </c>
      <c r="N77" s="267" t="e">
        <f t="shared" si="26"/>
        <v>#N/A</v>
      </c>
      <c r="O77" s="392"/>
      <c r="P77" s="186" t="e">
        <f t="shared" si="27"/>
        <v>#VALUE!</v>
      </c>
      <c r="Q77" s="220" t="s">
        <v>28</v>
      </c>
      <c r="R77" s="219"/>
      <c r="S77" s="187" t="e">
        <f t="shared" si="28"/>
        <v>#VALUE!</v>
      </c>
      <c r="T77" s="187" t="e">
        <f t="shared" si="29"/>
        <v>#VALUE!</v>
      </c>
      <c r="U77" s="187" t="e">
        <f t="shared" si="30"/>
        <v>#VALUE!</v>
      </c>
      <c r="V77" s="187" t="e">
        <f t="shared" si="31"/>
        <v>#VALUE!</v>
      </c>
      <c r="W77" s="187" t="e">
        <f t="shared" si="32"/>
        <v>#N/A</v>
      </c>
    </row>
    <row r="78" spans="1:23" s="52" customFormat="1" ht="15.75" customHeight="1">
      <c r="A78" s="477">
        <v>2100835</v>
      </c>
      <c r="B78" s="487" t="s">
        <v>230</v>
      </c>
      <c r="C78" s="486" t="s">
        <v>404</v>
      </c>
      <c r="D78" s="498" t="s">
        <v>409</v>
      </c>
      <c r="E78" s="387" t="s">
        <v>94</v>
      </c>
      <c r="F78" s="48" t="e">
        <f>VLOOKUP(E78*(-1),VITPOF,2)</f>
        <v>#VALUE!</v>
      </c>
      <c r="G78" s="387" t="s">
        <v>94</v>
      </c>
      <c r="H78" s="48" t="e">
        <f t="shared" si="24"/>
        <v>#VALUE!</v>
      </c>
      <c r="I78" s="263"/>
      <c r="J78" s="264">
        <v>0</v>
      </c>
      <c r="K78" s="399" t="s">
        <v>94</v>
      </c>
      <c r="L78" s="264" t="e">
        <f t="shared" si="25"/>
        <v>#N/A</v>
      </c>
      <c r="M78" s="410" t="s">
        <v>94</v>
      </c>
      <c r="N78" s="267" t="e">
        <f t="shared" si="26"/>
        <v>#N/A</v>
      </c>
      <c r="O78" s="392"/>
      <c r="P78" s="186" t="e">
        <f t="shared" si="27"/>
        <v>#VALUE!</v>
      </c>
      <c r="Q78" s="220" t="s">
        <v>28</v>
      </c>
      <c r="R78" s="219"/>
      <c r="S78" s="187" t="e">
        <f t="shared" si="28"/>
        <v>#VALUE!</v>
      </c>
      <c r="T78" s="187" t="e">
        <f t="shared" si="29"/>
        <v>#VALUE!</v>
      </c>
      <c r="U78" s="187" t="e">
        <f t="shared" si="30"/>
        <v>#VALUE!</v>
      </c>
      <c r="V78" s="187" t="e">
        <f t="shared" si="31"/>
        <v>#VALUE!</v>
      </c>
      <c r="W78" s="187" t="e">
        <f t="shared" si="32"/>
        <v>#N/A</v>
      </c>
    </row>
    <row r="79" spans="1:23" s="52" customFormat="1" ht="15.75" customHeight="1">
      <c r="A79" s="388"/>
      <c r="B79" s="388"/>
      <c r="C79" s="388"/>
      <c r="D79" s="309"/>
      <c r="E79" s="387" t="s">
        <v>94</v>
      </c>
      <c r="F79" s="48" t="e">
        <f>VLOOKUP(E79*(-1),VITPOF,2)</f>
        <v>#VALUE!</v>
      </c>
      <c r="G79" s="387" t="s">
        <v>94</v>
      </c>
      <c r="H79" s="48" t="e">
        <f t="shared" si="24"/>
        <v>#VALUE!</v>
      </c>
      <c r="I79" s="263"/>
      <c r="J79" s="264">
        <v>0</v>
      </c>
      <c r="K79" s="399" t="s">
        <v>94</v>
      </c>
      <c r="L79" s="264" t="e">
        <f t="shared" si="25"/>
        <v>#N/A</v>
      </c>
      <c r="M79" s="410" t="s">
        <v>94</v>
      </c>
      <c r="N79" s="267" t="e">
        <f t="shared" si="26"/>
        <v>#N/A</v>
      </c>
      <c r="O79" s="392"/>
      <c r="P79" s="186" t="e">
        <f t="shared" si="27"/>
        <v>#VALUE!</v>
      </c>
      <c r="Q79" s="220" t="s">
        <v>28</v>
      </c>
      <c r="R79" s="219"/>
      <c r="S79" s="187" t="e">
        <f t="shared" si="28"/>
        <v>#VALUE!</v>
      </c>
      <c r="T79" s="187" t="e">
        <f t="shared" si="29"/>
        <v>#VALUE!</v>
      </c>
      <c r="U79" s="187" t="e">
        <f t="shared" si="30"/>
        <v>#VALUE!</v>
      </c>
      <c r="V79" s="187" t="e">
        <f t="shared" si="31"/>
        <v>#VALUE!</v>
      </c>
      <c r="W79" s="187" t="e">
        <f t="shared" si="32"/>
        <v>#N/A</v>
      </c>
    </row>
    <row r="80" spans="1:23" s="52" customFormat="1" ht="15.75" customHeight="1">
      <c r="A80" s="477">
        <v>2080571</v>
      </c>
      <c r="B80" s="487" t="s">
        <v>127</v>
      </c>
      <c r="C80" s="486" t="s">
        <v>128</v>
      </c>
      <c r="D80" s="498" t="s">
        <v>102</v>
      </c>
      <c r="E80" s="387" t="s">
        <v>94</v>
      </c>
      <c r="F80" s="48" t="e">
        <f>VLOOKUP(E80*(-1),VITPOF,2)</f>
        <v>#VALUE!</v>
      </c>
      <c r="G80" s="387" t="s">
        <v>94</v>
      </c>
      <c r="H80" s="48" t="e">
        <f t="shared" si="24"/>
        <v>#VALUE!</v>
      </c>
      <c r="I80" s="263"/>
      <c r="J80" s="264">
        <v>0</v>
      </c>
      <c r="K80" s="399" t="s">
        <v>94</v>
      </c>
      <c r="L80" s="264" t="e">
        <f t="shared" si="25"/>
        <v>#N/A</v>
      </c>
      <c r="M80" s="410" t="s">
        <v>94</v>
      </c>
      <c r="N80" s="267" t="e">
        <f t="shared" si="26"/>
        <v>#N/A</v>
      </c>
      <c r="O80" s="392"/>
      <c r="P80" s="186" t="e">
        <f t="shared" si="27"/>
        <v>#VALUE!</v>
      </c>
      <c r="Q80" s="220" t="s">
        <v>28</v>
      </c>
      <c r="R80" s="6"/>
      <c r="S80" s="187" t="e">
        <f t="shared" si="28"/>
        <v>#VALUE!</v>
      </c>
      <c r="T80" s="187" t="e">
        <f t="shared" si="29"/>
        <v>#VALUE!</v>
      </c>
      <c r="U80" s="187" t="e">
        <f t="shared" si="30"/>
        <v>#VALUE!</v>
      </c>
      <c r="V80" s="187" t="e">
        <f t="shared" si="31"/>
        <v>#VALUE!</v>
      </c>
      <c r="W80" s="187" t="e">
        <f t="shared" si="32"/>
        <v>#N/A</v>
      </c>
    </row>
    <row r="81" spans="1:23" s="52" customFormat="1" ht="15.75" customHeight="1">
      <c r="A81" s="499">
        <v>2105520</v>
      </c>
      <c r="B81" s="490" t="s">
        <v>125</v>
      </c>
      <c r="C81" s="495" t="s">
        <v>126</v>
      </c>
      <c r="D81" s="498" t="s">
        <v>102</v>
      </c>
      <c r="E81" s="387" t="s">
        <v>94</v>
      </c>
      <c r="F81" s="48" t="e">
        <f>VLOOKUP(E81*(-1),VITPOF,2)</f>
        <v>#VALUE!</v>
      </c>
      <c r="G81" s="387" t="s">
        <v>94</v>
      </c>
      <c r="H81" s="48" t="e">
        <f t="shared" si="24"/>
        <v>#VALUE!</v>
      </c>
      <c r="I81" s="263"/>
      <c r="J81" s="264">
        <v>0</v>
      </c>
      <c r="K81" s="399" t="s">
        <v>94</v>
      </c>
      <c r="L81" s="264" t="e">
        <f t="shared" si="25"/>
        <v>#N/A</v>
      </c>
      <c r="M81" s="410" t="s">
        <v>94</v>
      </c>
      <c r="N81" s="267" t="e">
        <f t="shared" si="26"/>
        <v>#N/A</v>
      </c>
      <c r="O81" s="392"/>
      <c r="P81" s="186" t="e">
        <f t="shared" si="27"/>
        <v>#VALUE!</v>
      </c>
      <c r="Q81" s="220" t="s">
        <v>28</v>
      </c>
      <c r="R81" s="219"/>
      <c r="S81" s="187" t="e">
        <f t="shared" si="28"/>
        <v>#VALUE!</v>
      </c>
      <c r="T81" s="187" t="e">
        <f t="shared" si="29"/>
        <v>#VALUE!</v>
      </c>
      <c r="U81" s="187" t="e">
        <f t="shared" si="30"/>
        <v>#VALUE!</v>
      </c>
      <c r="V81" s="187" t="e">
        <f t="shared" si="31"/>
        <v>#VALUE!</v>
      </c>
      <c r="W81" s="187" t="e">
        <f t="shared" si="32"/>
        <v>#N/A</v>
      </c>
    </row>
    <row r="82" spans="1:23" s="52" customFormat="1" ht="15.75" customHeight="1">
      <c r="A82" s="477">
        <v>2105423</v>
      </c>
      <c r="B82" s="487" t="s">
        <v>120</v>
      </c>
      <c r="C82" s="486" t="s">
        <v>129</v>
      </c>
      <c r="D82" s="498" t="s">
        <v>102</v>
      </c>
      <c r="E82" s="387" t="s">
        <v>94</v>
      </c>
      <c r="F82" s="48" t="e">
        <f>VLOOKUP(E82*(-1),VITPOF,2)</f>
        <v>#VALUE!</v>
      </c>
      <c r="G82" s="387" t="s">
        <v>94</v>
      </c>
      <c r="H82" s="48" t="e">
        <f t="shared" si="24"/>
        <v>#VALUE!</v>
      </c>
      <c r="I82" s="263"/>
      <c r="J82" s="264">
        <v>0</v>
      </c>
      <c r="K82" s="399" t="s">
        <v>94</v>
      </c>
      <c r="L82" s="264" t="e">
        <f t="shared" si="25"/>
        <v>#N/A</v>
      </c>
      <c r="M82" s="410" t="s">
        <v>94</v>
      </c>
      <c r="N82" s="267" t="e">
        <f t="shared" si="26"/>
        <v>#N/A</v>
      </c>
      <c r="O82" s="392"/>
      <c r="P82" s="186" t="e">
        <f t="shared" si="27"/>
        <v>#VALUE!</v>
      </c>
      <c r="Q82" s="220" t="s">
        <v>28</v>
      </c>
      <c r="R82" s="219"/>
      <c r="S82" s="187" t="e">
        <f t="shared" si="28"/>
        <v>#VALUE!</v>
      </c>
      <c r="T82" s="187" t="e">
        <f t="shared" si="29"/>
        <v>#VALUE!</v>
      </c>
      <c r="U82" s="187" t="e">
        <f t="shared" si="30"/>
        <v>#VALUE!</v>
      </c>
      <c r="V82" s="187" t="e">
        <f t="shared" si="31"/>
        <v>#VALUE!</v>
      </c>
      <c r="W82" s="187" t="e">
        <f t="shared" si="32"/>
        <v>#N/A</v>
      </c>
    </row>
    <row r="83" spans="1:23" s="52" customFormat="1" ht="15.75" customHeight="1">
      <c r="A83" s="477">
        <v>2137027</v>
      </c>
      <c r="B83" s="487" t="s">
        <v>132</v>
      </c>
      <c r="C83" s="486" t="s">
        <v>133</v>
      </c>
      <c r="D83" s="498" t="s">
        <v>102</v>
      </c>
      <c r="E83" s="387" t="s">
        <v>94</v>
      </c>
      <c r="F83" s="48" t="e">
        <f>VLOOKUP(E83*(-1),VITPOF,2)</f>
        <v>#VALUE!</v>
      </c>
      <c r="G83" s="387" t="s">
        <v>94</v>
      </c>
      <c r="H83" s="48" t="e">
        <f t="shared" si="24"/>
        <v>#VALUE!</v>
      </c>
      <c r="I83" s="263"/>
      <c r="J83" s="264">
        <v>0</v>
      </c>
      <c r="K83" s="399" t="s">
        <v>94</v>
      </c>
      <c r="L83" s="264" t="e">
        <f t="shared" si="25"/>
        <v>#N/A</v>
      </c>
      <c r="M83" s="410" t="s">
        <v>94</v>
      </c>
      <c r="N83" s="267" t="e">
        <f t="shared" si="26"/>
        <v>#N/A</v>
      </c>
      <c r="O83" s="392"/>
      <c r="P83" s="186" t="e">
        <f t="shared" si="27"/>
        <v>#VALUE!</v>
      </c>
      <c r="Q83" s="220" t="s">
        <v>28</v>
      </c>
      <c r="R83" s="6"/>
      <c r="S83" s="187" t="e">
        <f t="shared" si="28"/>
        <v>#VALUE!</v>
      </c>
      <c r="T83" s="187" t="e">
        <f t="shared" si="29"/>
        <v>#VALUE!</v>
      </c>
      <c r="U83" s="187" t="e">
        <f t="shared" si="30"/>
        <v>#VALUE!</v>
      </c>
      <c r="V83" s="187" t="e">
        <f t="shared" si="31"/>
        <v>#VALUE!</v>
      </c>
      <c r="W83" s="187" t="e">
        <f t="shared" si="32"/>
        <v>#N/A</v>
      </c>
    </row>
    <row r="84" spans="1:23" s="52" customFormat="1" ht="15.75" customHeight="1">
      <c r="A84" s="477">
        <v>2045759</v>
      </c>
      <c r="B84" s="487" t="s">
        <v>139</v>
      </c>
      <c r="C84" s="486" t="s">
        <v>140</v>
      </c>
      <c r="D84" s="498" t="s">
        <v>102</v>
      </c>
      <c r="E84" s="387" t="s">
        <v>94</v>
      </c>
      <c r="F84" s="48" t="e">
        <f>VLOOKUP(E84*(-1),VITPOF,2)</f>
        <v>#VALUE!</v>
      </c>
      <c r="G84" s="387" t="s">
        <v>94</v>
      </c>
      <c r="H84" s="48" t="e">
        <f t="shared" si="24"/>
        <v>#VALUE!</v>
      </c>
      <c r="I84" s="263"/>
      <c r="J84" s="264">
        <v>0</v>
      </c>
      <c r="K84" s="399" t="s">
        <v>94</v>
      </c>
      <c r="L84" s="264" t="e">
        <f t="shared" si="25"/>
        <v>#N/A</v>
      </c>
      <c r="M84" s="410" t="s">
        <v>94</v>
      </c>
      <c r="N84" s="267" t="e">
        <f t="shared" si="26"/>
        <v>#N/A</v>
      </c>
      <c r="O84" s="392"/>
      <c r="P84" s="186" t="e">
        <f t="shared" si="27"/>
        <v>#VALUE!</v>
      </c>
      <c r="Q84" s="220" t="s">
        <v>28</v>
      </c>
      <c r="R84" s="219"/>
      <c r="S84" s="187" t="e">
        <f t="shared" si="28"/>
        <v>#VALUE!</v>
      </c>
      <c r="T84" s="187" t="e">
        <f t="shared" si="29"/>
        <v>#VALUE!</v>
      </c>
      <c r="U84" s="187" t="e">
        <f t="shared" si="30"/>
        <v>#VALUE!</v>
      </c>
      <c r="V84" s="187" t="e">
        <f t="shared" si="31"/>
        <v>#VALUE!</v>
      </c>
      <c r="W84" s="187" t="e">
        <f t="shared" si="32"/>
        <v>#N/A</v>
      </c>
    </row>
    <row r="85" spans="1:23" s="52" customFormat="1" ht="15.75" customHeight="1">
      <c r="A85" s="501">
        <v>2105492</v>
      </c>
      <c r="B85" s="491" t="s">
        <v>154</v>
      </c>
      <c r="C85" s="494" t="s">
        <v>155</v>
      </c>
      <c r="D85" s="498" t="s">
        <v>102</v>
      </c>
      <c r="E85" s="387" t="s">
        <v>94</v>
      </c>
      <c r="F85" s="48" t="e">
        <f>VLOOKUP(E85*(-1),VITPOF,2)</f>
        <v>#VALUE!</v>
      </c>
      <c r="G85" s="387" t="s">
        <v>94</v>
      </c>
      <c r="H85" s="48" t="e">
        <f t="shared" si="24"/>
        <v>#VALUE!</v>
      </c>
      <c r="I85" s="263"/>
      <c r="J85" s="264">
        <v>0</v>
      </c>
      <c r="K85" s="399" t="s">
        <v>94</v>
      </c>
      <c r="L85" s="264" t="e">
        <f t="shared" si="25"/>
        <v>#N/A</v>
      </c>
      <c r="M85" s="410" t="s">
        <v>94</v>
      </c>
      <c r="N85" s="267" t="e">
        <f t="shared" si="26"/>
        <v>#N/A</v>
      </c>
      <c r="O85" s="392"/>
      <c r="P85" s="186" t="e">
        <f t="shared" si="27"/>
        <v>#VALUE!</v>
      </c>
      <c r="Q85" s="220" t="s">
        <v>28</v>
      </c>
      <c r="R85" s="6"/>
      <c r="S85" s="187" t="e">
        <f t="shared" si="28"/>
        <v>#VALUE!</v>
      </c>
      <c r="T85" s="187" t="e">
        <f t="shared" si="29"/>
        <v>#VALUE!</v>
      </c>
      <c r="U85" s="187" t="e">
        <f t="shared" si="30"/>
        <v>#VALUE!</v>
      </c>
      <c r="V85" s="187" t="e">
        <f t="shared" si="31"/>
        <v>#VALUE!</v>
      </c>
      <c r="W85" s="187" t="e">
        <f t="shared" si="32"/>
        <v>#N/A</v>
      </c>
    </row>
    <row r="86" spans="1:23" s="52" customFormat="1" ht="15.75" customHeight="1">
      <c r="A86" s="501">
        <v>2076642</v>
      </c>
      <c r="B86" s="491" t="s">
        <v>156</v>
      </c>
      <c r="C86" s="494" t="s">
        <v>157</v>
      </c>
      <c r="D86" s="498" t="s">
        <v>102</v>
      </c>
      <c r="E86" s="387" t="s">
        <v>94</v>
      </c>
      <c r="F86" s="48" t="e">
        <f>VLOOKUP(E86*(-1),VITPOF,2)</f>
        <v>#VALUE!</v>
      </c>
      <c r="G86" s="387" t="s">
        <v>94</v>
      </c>
      <c r="H86" s="48" t="e">
        <f t="shared" si="24"/>
        <v>#VALUE!</v>
      </c>
      <c r="I86" s="263"/>
      <c r="J86" s="264">
        <v>0</v>
      </c>
      <c r="K86" s="399" t="s">
        <v>94</v>
      </c>
      <c r="L86" s="264" t="e">
        <f t="shared" si="25"/>
        <v>#N/A</v>
      </c>
      <c r="M86" s="410" t="s">
        <v>94</v>
      </c>
      <c r="N86" s="267" t="e">
        <f t="shared" si="26"/>
        <v>#N/A</v>
      </c>
      <c r="O86" s="392"/>
      <c r="P86" s="186" t="e">
        <f t="shared" si="27"/>
        <v>#VALUE!</v>
      </c>
      <c r="Q86" s="220" t="s">
        <v>28</v>
      </c>
      <c r="R86" s="219"/>
      <c r="S86" s="187" t="e">
        <f t="shared" si="28"/>
        <v>#VALUE!</v>
      </c>
      <c r="T86" s="187" t="e">
        <f t="shared" si="29"/>
        <v>#VALUE!</v>
      </c>
      <c r="U86" s="187" t="e">
        <f t="shared" si="30"/>
        <v>#VALUE!</v>
      </c>
      <c r="V86" s="187" t="e">
        <f t="shared" si="31"/>
        <v>#VALUE!</v>
      </c>
      <c r="W86" s="187" t="e">
        <f t="shared" si="32"/>
        <v>#N/A</v>
      </c>
    </row>
    <row r="87" spans="1:23" s="52" customFormat="1" ht="15.75" customHeight="1">
      <c r="A87" s="501">
        <v>2137698</v>
      </c>
      <c r="B87" s="491" t="s">
        <v>158</v>
      </c>
      <c r="C87" s="494" t="s">
        <v>159</v>
      </c>
      <c r="D87" s="498" t="s">
        <v>102</v>
      </c>
      <c r="E87" s="387" t="s">
        <v>94</v>
      </c>
      <c r="F87" s="48" t="e">
        <f>VLOOKUP(E87*(-1),VITPOF,2)</f>
        <v>#VALUE!</v>
      </c>
      <c r="G87" s="387" t="s">
        <v>94</v>
      </c>
      <c r="H87" s="48" t="e">
        <f t="shared" si="24"/>
        <v>#VALUE!</v>
      </c>
      <c r="I87" s="263"/>
      <c r="J87" s="264">
        <v>0</v>
      </c>
      <c r="K87" s="399" t="s">
        <v>94</v>
      </c>
      <c r="L87" s="264" t="e">
        <f t="shared" si="25"/>
        <v>#N/A</v>
      </c>
      <c r="M87" s="410" t="s">
        <v>94</v>
      </c>
      <c r="N87" s="267" t="e">
        <f t="shared" si="26"/>
        <v>#N/A</v>
      </c>
      <c r="O87" s="392"/>
      <c r="P87" s="186" t="e">
        <f t="shared" si="27"/>
        <v>#VALUE!</v>
      </c>
      <c r="Q87" s="220" t="s">
        <v>28</v>
      </c>
      <c r="R87" s="219"/>
      <c r="S87" s="187" t="e">
        <f t="shared" si="28"/>
        <v>#VALUE!</v>
      </c>
      <c r="T87" s="187" t="e">
        <f t="shared" si="29"/>
        <v>#VALUE!</v>
      </c>
      <c r="U87" s="187" t="e">
        <f t="shared" si="30"/>
        <v>#VALUE!</v>
      </c>
      <c r="V87" s="187" t="e">
        <f t="shared" si="31"/>
        <v>#VALUE!</v>
      </c>
      <c r="W87" s="187" t="e">
        <f t="shared" si="32"/>
        <v>#N/A</v>
      </c>
    </row>
    <row r="88" spans="1:23" s="52" customFormat="1" ht="15.75" customHeight="1">
      <c r="A88" s="501">
        <v>2108463</v>
      </c>
      <c r="B88" s="492" t="s">
        <v>168</v>
      </c>
      <c r="C88" s="495" t="s">
        <v>169</v>
      </c>
      <c r="D88" s="498" t="s">
        <v>102</v>
      </c>
      <c r="E88" s="387" t="s">
        <v>94</v>
      </c>
      <c r="F88" s="48" t="e">
        <f>VLOOKUP(E88*(-1),VITPOF,2)</f>
        <v>#VALUE!</v>
      </c>
      <c r="G88" s="387" t="s">
        <v>94</v>
      </c>
      <c r="H88" s="48" t="e">
        <f t="shared" si="24"/>
        <v>#VALUE!</v>
      </c>
      <c r="I88" s="263"/>
      <c r="J88" s="264">
        <v>0</v>
      </c>
      <c r="K88" s="399" t="s">
        <v>94</v>
      </c>
      <c r="L88" s="264" t="e">
        <f t="shared" si="25"/>
        <v>#N/A</v>
      </c>
      <c r="M88" s="410" t="s">
        <v>94</v>
      </c>
      <c r="N88" s="267" t="e">
        <f t="shared" si="26"/>
        <v>#N/A</v>
      </c>
      <c r="O88" s="392"/>
      <c r="P88" s="186" t="e">
        <f t="shared" si="27"/>
        <v>#VALUE!</v>
      </c>
      <c r="Q88" s="220" t="s">
        <v>28</v>
      </c>
      <c r="R88" s="219"/>
      <c r="S88" s="187" t="e">
        <f t="shared" si="28"/>
        <v>#VALUE!</v>
      </c>
      <c r="T88" s="187" t="e">
        <f t="shared" si="29"/>
        <v>#VALUE!</v>
      </c>
      <c r="U88" s="187" t="e">
        <f t="shared" si="30"/>
        <v>#VALUE!</v>
      </c>
      <c r="V88" s="187" t="e">
        <f t="shared" si="31"/>
        <v>#VALUE!</v>
      </c>
      <c r="W88" s="187" t="e">
        <f t="shared" si="32"/>
        <v>#N/A</v>
      </c>
    </row>
    <row r="89" spans="1:23" s="52" customFormat="1" ht="15.75" customHeight="1">
      <c r="A89" s="501">
        <v>2009516</v>
      </c>
      <c r="B89" s="492" t="s">
        <v>108</v>
      </c>
      <c r="C89" s="495" t="s">
        <v>171</v>
      </c>
      <c r="D89" s="498" t="s">
        <v>102</v>
      </c>
      <c r="E89" s="387" t="s">
        <v>94</v>
      </c>
      <c r="F89" s="48" t="e">
        <f>VLOOKUP(E89*(-1),VITPOF,2)</f>
        <v>#VALUE!</v>
      </c>
      <c r="G89" s="387" t="s">
        <v>94</v>
      </c>
      <c r="H89" s="48" t="e">
        <f t="shared" si="24"/>
        <v>#VALUE!</v>
      </c>
      <c r="I89" s="263"/>
      <c r="J89" s="264">
        <v>0</v>
      </c>
      <c r="K89" s="399" t="s">
        <v>94</v>
      </c>
      <c r="L89" s="264" t="e">
        <f t="shared" si="25"/>
        <v>#N/A</v>
      </c>
      <c r="M89" s="410" t="s">
        <v>94</v>
      </c>
      <c r="N89" s="267" t="e">
        <f t="shared" si="26"/>
        <v>#N/A</v>
      </c>
      <c r="O89" s="392"/>
      <c r="P89" s="186" t="e">
        <f t="shared" si="27"/>
        <v>#VALUE!</v>
      </c>
      <c r="Q89" s="220" t="s">
        <v>28</v>
      </c>
      <c r="R89" s="6"/>
      <c r="S89" s="187" t="e">
        <f t="shared" si="28"/>
        <v>#VALUE!</v>
      </c>
      <c r="T89" s="187" t="e">
        <f t="shared" si="29"/>
        <v>#VALUE!</v>
      </c>
      <c r="U89" s="187" t="e">
        <f t="shared" si="30"/>
        <v>#VALUE!</v>
      </c>
      <c r="V89" s="187" t="e">
        <f t="shared" si="31"/>
        <v>#VALUE!</v>
      </c>
      <c r="W89" s="187" t="e">
        <f t="shared" si="32"/>
        <v>#N/A</v>
      </c>
    </row>
    <row r="90" spans="1:23" s="52" customFormat="1" ht="15.75" customHeight="1">
      <c r="A90" s="388"/>
      <c r="B90" s="388"/>
      <c r="C90" s="388"/>
      <c r="D90" s="309"/>
      <c r="E90" s="387" t="s">
        <v>94</v>
      </c>
      <c r="F90" s="48" t="e">
        <f>VLOOKUP(E90*(-1),VITPOF,2)</f>
        <v>#VALUE!</v>
      </c>
      <c r="G90" s="387" t="s">
        <v>94</v>
      </c>
      <c r="H90" s="48" t="e">
        <f t="shared" si="24"/>
        <v>#VALUE!</v>
      </c>
      <c r="I90" s="263"/>
      <c r="J90" s="264">
        <v>0</v>
      </c>
      <c r="K90" s="399" t="s">
        <v>94</v>
      </c>
      <c r="L90" s="264" t="e">
        <f t="shared" si="25"/>
        <v>#N/A</v>
      </c>
      <c r="M90" s="410" t="s">
        <v>94</v>
      </c>
      <c r="N90" s="267" t="e">
        <f t="shared" si="26"/>
        <v>#N/A</v>
      </c>
      <c r="O90" s="392"/>
      <c r="P90" s="186" t="e">
        <f t="shared" si="27"/>
        <v>#VALUE!</v>
      </c>
      <c r="Q90" s="220" t="s">
        <v>28</v>
      </c>
      <c r="R90" s="219"/>
      <c r="S90" s="187" t="e">
        <f t="shared" si="28"/>
        <v>#VALUE!</v>
      </c>
      <c r="T90" s="187" t="e">
        <f t="shared" si="29"/>
        <v>#VALUE!</v>
      </c>
      <c r="U90" s="187" t="e">
        <f t="shared" si="30"/>
        <v>#VALUE!</v>
      </c>
      <c r="V90" s="187" t="e">
        <f t="shared" si="31"/>
        <v>#VALUE!</v>
      </c>
      <c r="W90" s="187" t="e">
        <f t="shared" si="32"/>
        <v>#N/A</v>
      </c>
    </row>
    <row r="91" spans="1:23" s="52" customFormat="1" ht="15.75" customHeight="1">
      <c r="A91" s="499">
        <v>2086915</v>
      </c>
      <c r="B91" s="490" t="s">
        <v>372</v>
      </c>
      <c r="C91" s="495" t="s">
        <v>373</v>
      </c>
      <c r="D91" s="498" t="s">
        <v>317</v>
      </c>
      <c r="E91" s="387" t="s">
        <v>94</v>
      </c>
      <c r="F91" s="48" t="e">
        <f>VLOOKUP(E91*(-1),VITPOF,2)</f>
        <v>#VALUE!</v>
      </c>
      <c r="G91" s="387" t="s">
        <v>94</v>
      </c>
      <c r="H91" s="48" t="e">
        <f t="shared" si="24"/>
        <v>#VALUE!</v>
      </c>
      <c r="I91" s="263"/>
      <c r="J91" s="264">
        <v>0</v>
      </c>
      <c r="K91" s="399" t="s">
        <v>94</v>
      </c>
      <c r="L91" s="264" t="e">
        <f t="shared" si="25"/>
        <v>#N/A</v>
      </c>
      <c r="M91" s="410" t="s">
        <v>94</v>
      </c>
      <c r="N91" s="267" t="e">
        <f t="shared" si="26"/>
        <v>#N/A</v>
      </c>
      <c r="O91" s="392"/>
      <c r="P91" s="186" t="e">
        <f t="shared" si="27"/>
        <v>#VALUE!</v>
      </c>
      <c r="Q91" s="220" t="s">
        <v>28</v>
      </c>
      <c r="R91" s="219"/>
      <c r="S91" s="187" t="e">
        <f t="shared" si="28"/>
        <v>#VALUE!</v>
      </c>
      <c r="T91" s="187" t="e">
        <f t="shared" si="29"/>
        <v>#VALUE!</v>
      </c>
      <c r="U91" s="187" t="e">
        <f t="shared" si="30"/>
        <v>#VALUE!</v>
      </c>
      <c r="V91" s="187" t="e">
        <f t="shared" si="31"/>
        <v>#VALUE!</v>
      </c>
      <c r="W91" s="187" t="e">
        <f t="shared" si="32"/>
        <v>#N/A</v>
      </c>
    </row>
    <row r="92" spans="1:23" s="52" customFormat="1" ht="15.75" customHeight="1">
      <c r="A92" s="477">
        <v>2110812</v>
      </c>
      <c r="B92" s="487" t="s">
        <v>380</v>
      </c>
      <c r="C92" s="486" t="s">
        <v>381</v>
      </c>
      <c r="D92" s="498" t="s">
        <v>317</v>
      </c>
      <c r="E92" s="387" t="s">
        <v>94</v>
      </c>
      <c r="F92" s="48" t="e">
        <f>VLOOKUP(E92*(-1),VITPOF,2)</f>
        <v>#VALUE!</v>
      </c>
      <c r="G92" s="387" t="s">
        <v>94</v>
      </c>
      <c r="H92" s="48" t="e">
        <f t="shared" si="24"/>
        <v>#VALUE!</v>
      </c>
      <c r="I92" s="263"/>
      <c r="J92" s="264">
        <v>0</v>
      </c>
      <c r="K92" s="399" t="s">
        <v>94</v>
      </c>
      <c r="L92" s="264" t="e">
        <f t="shared" si="25"/>
        <v>#N/A</v>
      </c>
      <c r="M92" s="410" t="s">
        <v>94</v>
      </c>
      <c r="N92" s="267" t="e">
        <f t="shared" si="26"/>
        <v>#N/A</v>
      </c>
      <c r="O92" s="392"/>
      <c r="P92" s="186" t="e">
        <f t="shared" si="27"/>
        <v>#VALUE!</v>
      </c>
      <c r="Q92" s="220" t="s">
        <v>28</v>
      </c>
      <c r="R92" s="6"/>
      <c r="S92" s="187" t="e">
        <f t="shared" si="28"/>
        <v>#VALUE!</v>
      </c>
      <c r="T92" s="187" t="e">
        <f t="shared" si="29"/>
        <v>#VALUE!</v>
      </c>
      <c r="U92" s="187" t="e">
        <f t="shared" si="30"/>
        <v>#VALUE!</v>
      </c>
      <c r="V92" s="187" t="e">
        <f t="shared" si="31"/>
        <v>#VALUE!</v>
      </c>
      <c r="W92" s="187" t="e">
        <f t="shared" si="32"/>
        <v>#N/A</v>
      </c>
    </row>
    <row r="93" spans="1:23" s="52" customFormat="1" ht="15.75" customHeight="1">
      <c r="A93" s="477">
        <v>2000229</v>
      </c>
      <c r="B93" s="487" t="s">
        <v>386</v>
      </c>
      <c r="C93" s="486" t="s">
        <v>387</v>
      </c>
      <c r="D93" s="498" t="s">
        <v>317</v>
      </c>
      <c r="E93" s="387" t="s">
        <v>94</v>
      </c>
      <c r="F93" s="48" t="e">
        <f>VLOOKUP(E93*(-1),VITPOF,2)</f>
        <v>#VALUE!</v>
      </c>
      <c r="G93" s="387" t="s">
        <v>94</v>
      </c>
      <c r="H93" s="48" t="e">
        <f t="shared" si="24"/>
        <v>#VALUE!</v>
      </c>
      <c r="I93" s="263"/>
      <c r="J93" s="264">
        <v>0</v>
      </c>
      <c r="K93" s="399" t="s">
        <v>94</v>
      </c>
      <c r="L93" s="264" t="e">
        <f t="shared" si="25"/>
        <v>#N/A</v>
      </c>
      <c r="M93" s="410" t="s">
        <v>94</v>
      </c>
      <c r="N93" s="267" t="e">
        <f t="shared" si="26"/>
        <v>#N/A</v>
      </c>
      <c r="O93" s="392"/>
      <c r="P93" s="186" t="e">
        <f t="shared" si="27"/>
        <v>#VALUE!</v>
      </c>
      <c r="Q93" s="220" t="s">
        <v>28</v>
      </c>
      <c r="R93" s="6"/>
      <c r="S93" s="187" t="e">
        <f t="shared" si="28"/>
        <v>#VALUE!</v>
      </c>
      <c r="T93" s="187" t="e">
        <f t="shared" si="29"/>
        <v>#VALUE!</v>
      </c>
      <c r="U93" s="187" t="e">
        <f t="shared" si="30"/>
        <v>#VALUE!</v>
      </c>
      <c r="V93" s="187" t="e">
        <f t="shared" si="31"/>
        <v>#VALUE!</v>
      </c>
      <c r="W93" s="187" t="e">
        <f t="shared" si="32"/>
        <v>#N/A</v>
      </c>
    </row>
    <row r="94" spans="1:23" s="52" customFormat="1" ht="15.75" customHeight="1">
      <c r="A94" s="477">
        <v>1893726</v>
      </c>
      <c r="B94" s="487" t="s">
        <v>324</v>
      </c>
      <c r="C94" s="486" t="s">
        <v>225</v>
      </c>
      <c r="D94" s="498" t="s">
        <v>317</v>
      </c>
      <c r="E94" s="387" t="s">
        <v>94</v>
      </c>
      <c r="F94" s="48" t="e">
        <f>VLOOKUP(E94*(-1),VITPOF,2)</f>
        <v>#VALUE!</v>
      </c>
      <c r="G94" s="387" t="s">
        <v>94</v>
      </c>
      <c r="H94" s="48" t="e">
        <f t="shared" si="24"/>
        <v>#VALUE!</v>
      </c>
      <c r="I94" s="263"/>
      <c r="J94" s="264">
        <v>0</v>
      </c>
      <c r="K94" s="399" t="s">
        <v>94</v>
      </c>
      <c r="L94" s="264" t="e">
        <f t="shared" si="25"/>
        <v>#N/A</v>
      </c>
      <c r="M94" s="410" t="s">
        <v>94</v>
      </c>
      <c r="N94" s="267" t="e">
        <f t="shared" si="26"/>
        <v>#N/A</v>
      </c>
      <c r="O94" s="392"/>
      <c r="P94" s="186" t="e">
        <f t="shared" si="27"/>
        <v>#VALUE!</v>
      </c>
      <c r="Q94" s="220" t="s">
        <v>28</v>
      </c>
      <c r="R94" s="219"/>
      <c r="S94" s="187" t="e">
        <f t="shared" si="28"/>
        <v>#VALUE!</v>
      </c>
      <c r="T94" s="187" t="e">
        <f t="shared" si="29"/>
        <v>#VALUE!</v>
      </c>
      <c r="U94" s="187" t="e">
        <f t="shared" si="30"/>
        <v>#VALUE!</v>
      </c>
      <c r="V94" s="187" t="e">
        <f t="shared" si="31"/>
        <v>#VALUE!</v>
      </c>
      <c r="W94" s="187" t="e">
        <f t="shared" si="32"/>
        <v>#N/A</v>
      </c>
    </row>
    <row r="95" spans="1:23" s="52" customFormat="1" ht="15.75" customHeight="1">
      <c r="A95" s="477">
        <v>2086890</v>
      </c>
      <c r="B95" s="487" t="s">
        <v>325</v>
      </c>
      <c r="C95" s="486" t="s">
        <v>388</v>
      </c>
      <c r="D95" s="498" t="s">
        <v>317</v>
      </c>
      <c r="E95" s="387" t="s">
        <v>94</v>
      </c>
      <c r="F95" s="48" t="e">
        <f>VLOOKUP(E95*(-1),VITPOF,2)</f>
        <v>#VALUE!</v>
      </c>
      <c r="G95" s="387" t="s">
        <v>94</v>
      </c>
      <c r="H95" s="48" t="e">
        <f t="shared" si="24"/>
        <v>#VALUE!</v>
      </c>
      <c r="I95" s="263"/>
      <c r="J95" s="264">
        <v>0</v>
      </c>
      <c r="K95" s="399" t="s">
        <v>94</v>
      </c>
      <c r="L95" s="264" t="e">
        <f t="shared" si="25"/>
        <v>#N/A</v>
      </c>
      <c r="M95" s="410" t="s">
        <v>94</v>
      </c>
      <c r="N95" s="267" t="e">
        <f t="shared" si="26"/>
        <v>#N/A</v>
      </c>
      <c r="O95" s="392"/>
      <c r="P95" s="186" t="e">
        <f t="shared" si="27"/>
        <v>#VALUE!</v>
      </c>
      <c r="Q95" s="220" t="s">
        <v>28</v>
      </c>
      <c r="R95" s="219"/>
      <c r="S95" s="187" t="e">
        <f t="shared" si="28"/>
        <v>#VALUE!</v>
      </c>
      <c r="T95" s="187" t="e">
        <f t="shared" si="29"/>
        <v>#VALUE!</v>
      </c>
      <c r="U95" s="187" t="e">
        <f t="shared" si="30"/>
        <v>#VALUE!</v>
      </c>
      <c r="V95" s="187" t="e">
        <f t="shared" si="31"/>
        <v>#VALUE!</v>
      </c>
      <c r="W95" s="187" t="e">
        <f t="shared" si="32"/>
        <v>#N/A</v>
      </c>
    </row>
    <row r="96" spans="1:23" s="52" customFormat="1" ht="15.75" customHeight="1">
      <c r="A96" s="477">
        <v>2086942</v>
      </c>
      <c r="B96" s="487" t="s">
        <v>392</v>
      </c>
      <c r="C96" s="486" t="s">
        <v>393</v>
      </c>
      <c r="D96" s="498" t="s">
        <v>317</v>
      </c>
      <c r="E96" s="387" t="s">
        <v>94</v>
      </c>
      <c r="F96" s="48" t="e">
        <f>VLOOKUP(E96*(-1),VITPOF,2)</f>
        <v>#VALUE!</v>
      </c>
      <c r="G96" s="387" t="s">
        <v>94</v>
      </c>
      <c r="H96" s="48" t="e">
        <f t="shared" si="24"/>
        <v>#VALUE!</v>
      </c>
      <c r="I96" s="263"/>
      <c r="J96" s="264">
        <v>0</v>
      </c>
      <c r="K96" s="399" t="s">
        <v>94</v>
      </c>
      <c r="L96" s="264" t="e">
        <f t="shared" si="25"/>
        <v>#N/A</v>
      </c>
      <c r="M96" s="410" t="s">
        <v>94</v>
      </c>
      <c r="N96" s="267" t="e">
        <f t="shared" si="26"/>
        <v>#N/A</v>
      </c>
      <c r="O96" s="392"/>
      <c r="P96" s="186" t="e">
        <f t="shared" si="27"/>
        <v>#VALUE!</v>
      </c>
      <c r="Q96" s="220" t="s">
        <v>28</v>
      </c>
      <c r="R96" s="219"/>
      <c r="S96" s="187" t="e">
        <f t="shared" si="28"/>
        <v>#VALUE!</v>
      </c>
      <c r="T96" s="187" t="e">
        <f t="shared" si="29"/>
        <v>#VALUE!</v>
      </c>
      <c r="U96" s="187" t="e">
        <f t="shared" si="30"/>
        <v>#VALUE!</v>
      </c>
      <c r="V96" s="187" t="e">
        <f t="shared" si="31"/>
        <v>#VALUE!</v>
      </c>
      <c r="W96" s="187" t="e">
        <f t="shared" si="32"/>
        <v>#N/A</v>
      </c>
    </row>
    <row r="97" spans="1:23" s="52" customFormat="1" ht="15.75" customHeight="1">
      <c r="A97" s="500">
        <v>2000571</v>
      </c>
      <c r="B97" s="491" t="s">
        <v>348</v>
      </c>
      <c r="C97" s="494" t="s">
        <v>395</v>
      </c>
      <c r="D97" s="498" t="s">
        <v>317</v>
      </c>
      <c r="E97" s="387" t="s">
        <v>94</v>
      </c>
      <c r="F97" s="48" t="e">
        <f>VLOOKUP(E97*(-1),VITPOF,2)</f>
        <v>#VALUE!</v>
      </c>
      <c r="G97" s="387" t="s">
        <v>94</v>
      </c>
      <c r="H97" s="48" t="e">
        <f t="shared" si="24"/>
        <v>#VALUE!</v>
      </c>
      <c r="I97" s="263"/>
      <c r="J97" s="264">
        <v>0</v>
      </c>
      <c r="K97" s="399" t="s">
        <v>94</v>
      </c>
      <c r="L97" s="264" t="e">
        <f t="shared" si="25"/>
        <v>#N/A</v>
      </c>
      <c r="M97" s="410" t="s">
        <v>94</v>
      </c>
      <c r="N97" s="267" t="e">
        <f t="shared" si="26"/>
        <v>#N/A</v>
      </c>
      <c r="O97" s="392"/>
      <c r="P97" s="186" t="e">
        <f t="shared" si="27"/>
        <v>#VALUE!</v>
      </c>
      <c r="Q97" s="220" t="s">
        <v>28</v>
      </c>
      <c r="R97" s="219"/>
      <c r="S97" s="187" t="e">
        <f t="shared" si="28"/>
        <v>#VALUE!</v>
      </c>
      <c r="T97" s="187" t="e">
        <f t="shared" si="29"/>
        <v>#VALUE!</v>
      </c>
      <c r="U97" s="187" t="e">
        <f t="shared" si="30"/>
        <v>#VALUE!</v>
      </c>
      <c r="V97" s="187" t="e">
        <f t="shared" si="31"/>
        <v>#VALUE!</v>
      </c>
      <c r="W97" s="187" t="e">
        <f t="shared" si="32"/>
        <v>#N/A</v>
      </c>
    </row>
    <row r="98" spans="1:23" s="52" customFormat="1" ht="15.75" customHeight="1">
      <c r="A98" s="500">
        <v>1991449</v>
      </c>
      <c r="B98" s="491" t="s">
        <v>396</v>
      </c>
      <c r="C98" s="494" t="s">
        <v>397</v>
      </c>
      <c r="D98" s="498" t="s">
        <v>317</v>
      </c>
      <c r="E98" s="387" t="s">
        <v>94</v>
      </c>
      <c r="F98" s="48" t="e">
        <f>VLOOKUP(E98*(-1),VITPOF,2)</f>
        <v>#VALUE!</v>
      </c>
      <c r="G98" s="387" t="s">
        <v>94</v>
      </c>
      <c r="H98" s="48" t="e">
        <f t="shared" si="24"/>
        <v>#VALUE!</v>
      </c>
      <c r="I98" s="263"/>
      <c r="J98" s="264">
        <v>0</v>
      </c>
      <c r="K98" s="399" t="s">
        <v>94</v>
      </c>
      <c r="L98" s="264" t="e">
        <f t="shared" si="25"/>
        <v>#N/A</v>
      </c>
      <c r="M98" s="410" t="s">
        <v>94</v>
      </c>
      <c r="N98" s="267" t="e">
        <f t="shared" si="26"/>
        <v>#N/A</v>
      </c>
      <c r="O98" s="392"/>
      <c r="P98" s="186" t="e">
        <f t="shared" si="27"/>
        <v>#VALUE!</v>
      </c>
      <c r="Q98" s="220" t="s">
        <v>28</v>
      </c>
      <c r="R98" s="219"/>
      <c r="S98" s="187" t="e">
        <f t="shared" si="28"/>
        <v>#VALUE!</v>
      </c>
      <c r="T98" s="187" t="e">
        <f t="shared" si="29"/>
        <v>#VALUE!</v>
      </c>
      <c r="U98" s="187" t="e">
        <f t="shared" si="30"/>
        <v>#VALUE!</v>
      </c>
      <c r="V98" s="187" t="e">
        <f t="shared" si="31"/>
        <v>#VALUE!</v>
      </c>
      <c r="W98" s="187" t="e">
        <f t="shared" si="32"/>
        <v>#N/A</v>
      </c>
    </row>
    <row r="99" spans="1:23" s="52" customFormat="1" ht="15.75" customHeight="1">
      <c r="A99" s="500">
        <v>2099904</v>
      </c>
      <c r="B99" s="491" t="s">
        <v>398</v>
      </c>
      <c r="C99" s="494" t="s">
        <v>399</v>
      </c>
      <c r="D99" s="498" t="s">
        <v>317</v>
      </c>
      <c r="E99" s="387" t="s">
        <v>94</v>
      </c>
      <c r="F99" s="48" t="e">
        <f>VLOOKUP(E99*(-1),VITPOF,2)</f>
        <v>#VALUE!</v>
      </c>
      <c r="G99" s="387" t="s">
        <v>94</v>
      </c>
      <c r="H99" s="48" t="e">
        <f t="shared" si="24"/>
        <v>#VALUE!</v>
      </c>
      <c r="I99" s="263"/>
      <c r="J99" s="264">
        <v>0</v>
      </c>
      <c r="K99" s="399" t="s">
        <v>94</v>
      </c>
      <c r="L99" s="264" t="e">
        <f t="shared" si="25"/>
        <v>#N/A</v>
      </c>
      <c r="M99" s="410" t="s">
        <v>94</v>
      </c>
      <c r="N99" s="267" t="e">
        <f t="shared" si="26"/>
        <v>#N/A</v>
      </c>
      <c r="O99" s="392"/>
      <c r="P99" s="186" t="e">
        <f t="shared" si="27"/>
        <v>#VALUE!</v>
      </c>
      <c r="Q99" s="220" t="s">
        <v>28</v>
      </c>
      <c r="R99" s="219"/>
      <c r="S99" s="187" t="e">
        <f t="shared" si="28"/>
        <v>#VALUE!</v>
      </c>
      <c r="T99" s="187" t="e">
        <f t="shared" si="29"/>
        <v>#VALUE!</v>
      </c>
      <c r="U99" s="187" t="e">
        <f t="shared" si="30"/>
        <v>#VALUE!</v>
      </c>
      <c r="V99" s="187" t="e">
        <f t="shared" si="31"/>
        <v>#VALUE!</v>
      </c>
      <c r="W99" s="187" t="e">
        <f t="shared" si="32"/>
        <v>#N/A</v>
      </c>
    </row>
    <row r="100" spans="1:23" s="52" customFormat="1" ht="15.75" customHeight="1">
      <c r="A100" s="388"/>
      <c r="B100" s="388"/>
      <c r="C100" s="388"/>
      <c r="D100" s="309"/>
      <c r="E100" s="387" t="s">
        <v>94</v>
      </c>
      <c r="F100" s="48" t="e">
        <f>VLOOKUP(E100*(-1),VITPOF,2)</f>
        <v>#VALUE!</v>
      </c>
      <c r="G100" s="387" t="s">
        <v>94</v>
      </c>
      <c r="H100" s="48" t="e">
        <f t="shared" si="24"/>
        <v>#VALUE!</v>
      </c>
      <c r="I100" s="263"/>
      <c r="J100" s="264">
        <v>0</v>
      </c>
      <c r="K100" s="399" t="s">
        <v>94</v>
      </c>
      <c r="L100" s="264" t="e">
        <f t="shared" si="25"/>
        <v>#N/A</v>
      </c>
      <c r="M100" s="410" t="s">
        <v>94</v>
      </c>
      <c r="N100" s="267" t="e">
        <f t="shared" si="26"/>
        <v>#N/A</v>
      </c>
      <c r="O100" s="392"/>
      <c r="P100" s="186" t="e">
        <f t="shared" si="27"/>
        <v>#VALUE!</v>
      </c>
      <c r="Q100" s="220" t="s">
        <v>28</v>
      </c>
      <c r="R100" s="219"/>
      <c r="S100" s="187" t="e">
        <f t="shared" si="28"/>
        <v>#VALUE!</v>
      </c>
      <c r="T100" s="187" t="e">
        <f t="shared" si="29"/>
        <v>#VALUE!</v>
      </c>
      <c r="U100" s="187" t="e">
        <f t="shared" si="30"/>
        <v>#VALUE!</v>
      </c>
      <c r="V100" s="187" t="e">
        <f t="shared" si="31"/>
        <v>#VALUE!</v>
      </c>
      <c r="W100" s="187" t="e">
        <f t="shared" si="32"/>
        <v>#N/A</v>
      </c>
    </row>
    <row r="101" spans="1:23" s="52" customFormat="1" ht="15.75" customHeight="1">
      <c r="A101" s="477">
        <v>2120429</v>
      </c>
      <c r="B101" s="487" t="s">
        <v>255</v>
      </c>
      <c r="C101" s="486" t="s">
        <v>256</v>
      </c>
      <c r="D101" s="498" t="s">
        <v>277</v>
      </c>
      <c r="E101" s="387" t="s">
        <v>94</v>
      </c>
      <c r="F101" s="48" t="e">
        <f>VLOOKUP(E101*(-1),VITPOF,2)</f>
        <v>#VALUE!</v>
      </c>
      <c r="G101" s="387" t="s">
        <v>94</v>
      </c>
      <c r="H101" s="48" t="e">
        <f t="shared" si="24"/>
        <v>#VALUE!</v>
      </c>
      <c r="I101" s="263"/>
      <c r="J101" s="264">
        <v>0</v>
      </c>
      <c r="K101" s="399" t="s">
        <v>94</v>
      </c>
      <c r="L101" s="264" t="e">
        <f t="shared" si="25"/>
        <v>#N/A</v>
      </c>
      <c r="M101" s="410" t="s">
        <v>94</v>
      </c>
      <c r="N101" s="267" t="e">
        <f t="shared" si="26"/>
        <v>#N/A</v>
      </c>
      <c r="O101" s="392"/>
      <c r="P101" s="186" t="e">
        <f t="shared" si="27"/>
        <v>#VALUE!</v>
      </c>
      <c r="Q101" s="220" t="s">
        <v>28</v>
      </c>
      <c r="R101" s="219"/>
      <c r="S101" s="187" t="e">
        <f t="shared" si="28"/>
        <v>#VALUE!</v>
      </c>
      <c r="T101" s="187" t="e">
        <f t="shared" si="29"/>
        <v>#VALUE!</v>
      </c>
      <c r="U101" s="187" t="e">
        <f t="shared" si="30"/>
        <v>#VALUE!</v>
      </c>
      <c r="V101" s="187" t="e">
        <f t="shared" si="31"/>
        <v>#VALUE!</v>
      </c>
      <c r="W101" s="187" t="e">
        <f t="shared" si="32"/>
        <v>#N/A</v>
      </c>
    </row>
    <row r="102" spans="1:23" s="52" customFormat="1" ht="15.75" customHeight="1">
      <c r="A102" s="477">
        <v>2112830</v>
      </c>
      <c r="B102" s="487" t="s">
        <v>257</v>
      </c>
      <c r="C102" s="486" t="s">
        <v>258</v>
      </c>
      <c r="D102" s="498" t="s">
        <v>277</v>
      </c>
      <c r="E102" s="387" t="s">
        <v>94</v>
      </c>
      <c r="F102" s="48" t="e">
        <f>VLOOKUP(E102*(-1),VITPOF,2)</f>
        <v>#VALUE!</v>
      </c>
      <c r="G102" s="387" t="s">
        <v>94</v>
      </c>
      <c r="H102" s="48" t="e">
        <f aca="true" t="shared" si="33" ref="H102:H120">VLOOKUP(G102*(-1),HAIESPOF,2)</f>
        <v>#VALUE!</v>
      </c>
      <c r="I102" s="263"/>
      <c r="J102" s="264">
        <v>0</v>
      </c>
      <c r="K102" s="399" t="s">
        <v>94</v>
      </c>
      <c r="L102" s="264" t="e">
        <f aca="true" t="shared" si="34" ref="L102:L120">VLOOKUP(K102,PENTPOF,2)</f>
        <v>#N/A</v>
      </c>
      <c r="M102" s="410" t="s">
        <v>94</v>
      </c>
      <c r="N102" s="267" t="e">
        <f aca="true" t="shared" si="35" ref="N102:N120">VLOOKUP(M102,MBPOF,2)</f>
        <v>#N/A</v>
      </c>
      <c r="O102" s="392"/>
      <c r="P102" s="186" t="e">
        <f aca="true" t="shared" si="36" ref="P102:P120">F102+H102+J102+L102+N102</f>
        <v>#VALUE!</v>
      </c>
      <c r="Q102" s="220" t="s">
        <v>28</v>
      </c>
      <c r="R102" s="6"/>
      <c r="S102" s="187" t="e">
        <f t="shared" si="28"/>
        <v>#VALUE!</v>
      </c>
      <c r="T102" s="187" t="e">
        <f t="shared" si="29"/>
        <v>#VALUE!</v>
      </c>
      <c r="U102" s="187" t="e">
        <f t="shared" si="30"/>
        <v>#VALUE!</v>
      </c>
      <c r="V102" s="187" t="e">
        <f t="shared" si="31"/>
        <v>#VALUE!</v>
      </c>
      <c r="W102" s="187" t="e">
        <f t="shared" si="32"/>
        <v>#N/A</v>
      </c>
    </row>
    <row r="103" spans="1:23" s="52" customFormat="1" ht="15.75" customHeight="1">
      <c r="A103" s="477">
        <v>2131224</v>
      </c>
      <c r="B103" s="487" t="s">
        <v>261</v>
      </c>
      <c r="C103" s="486" t="s">
        <v>262</v>
      </c>
      <c r="D103" s="498" t="s">
        <v>277</v>
      </c>
      <c r="E103" s="387" t="s">
        <v>94</v>
      </c>
      <c r="F103" s="48" t="e">
        <f>VLOOKUP(E103*(-1),VITPOF,2)</f>
        <v>#VALUE!</v>
      </c>
      <c r="G103" s="387" t="s">
        <v>94</v>
      </c>
      <c r="H103" s="48" t="e">
        <f t="shared" si="33"/>
        <v>#VALUE!</v>
      </c>
      <c r="I103" s="263"/>
      <c r="J103" s="264">
        <v>0</v>
      </c>
      <c r="K103" s="399" t="s">
        <v>94</v>
      </c>
      <c r="L103" s="264" t="e">
        <f t="shared" si="34"/>
        <v>#N/A</v>
      </c>
      <c r="M103" s="410" t="s">
        <v>94</v>
      </c>
      <c r="N103" s="267" t="e">
        <f t="shared" si="35"/>
        <v>#N/A</v>
      </c>
      <c r="O103" s="392"/>
      <c r="P103" s="186" t="e">
        <f t="shared" si="36"/>
        <v>#VALUE!</v>
      </c>
      <c r="Q103" s="220" t="s">
        <v>28</v>
      </c>
      <c r="R103" s="219"/>
      <c r="S103" s="187" t="e">
        <f t="shared" si="28"/>
        <v>#VALUE!</v>
      </c>
      <c r="T103" s="187" t="e">
        <f t="shared" si="29"/>
        <v>#VALUE!</v>
      </c>
      <c r="U103" s="187" t="e">
        <f t="shared" si="30"/>
        <v>#VALUE!</v>
      </c>
      <c r="V103" s="187" t="e">
        <f t="shared" si="31"/>
        <v>#VALUE!</v>
      </c>
      <c r="W103" s="187" t="e">
        <f t="shared" si="32"/>
        <v>#N/A</v>
      </c>
    </row>
    <row r="104" spans="1:23" s="52" customFormat="1" ht="15.75" customHeight="1">
      <c r="A104" s="477">
        <v>2120790</v>
      </c>
      <c r="B104" s="487" t="s">
        <v>263</v>
      </c>
      <c r="C104" s="486" t="s">
        <v>264</v>
      </c>
      <c r="D104" s="498" t="s">
        <v>277</v>
      </c>
      <c r="E104" s="387" t="s">
        <v>94</v>
      </c>
      <c r="F104" s="48" t="e">
        <f>VLOOKUP(E104*(-1),VITPOF,2)</f>
        <v>#VALUE!</v>
      </c>
      <c r="G104" s="387" t="s">
        <v>94</v>
      </c>
      <c r="H104" s="48" t="e">
        <f t="shared" si="33"/>
        <v>#VALUE!</v>
      </c>
      <c r="I104" s="263"/>
      <c r="J104" s="264">
        <v>0</v>
      </c>
      <c r="K104" s="399" t="s">
        <v>94</v>
      </c>
      <c r="L104" s="264" t="e">
        <f t="shared" si="34"/>
        <v>#N/A</v>
      </c>
      <c r="M104" s="410" t="s">
        <v>94</v>
      </c>
      <c r="N104" s="267" t="e">
        <f t="shared" si="35"/>
        <v>#N/A</v>
      </c>
      <c r="O104" s="392"/>
      <c r="P104" s="186" t="e">
        <f t="shared" si="36"/>
        <v>#VALUE!</v>
      </c>
      <c r="Q104" s="220" t="s">
        <v>28</v>
      </c>
      <c r="R104" s="6"/>
      <c r="S104" s="187" t="e">
        <f t="shared" si="28"/>
        <v>#VALUE!</v>
      </c>
      <c r="T104" s="187" t="e">
        <f t="shared" si="29"/>
        <v>#VALUE!</v>
      </c>
      <c r="U104" s="187" t="e">
        <f t="shared" si="30"/>
        <v>#VALUE!</v>
      </c>
      <c r="V104" s="187" t="e">
        <f t="shared" si="31"/>
        <v>#VALUE!</v>
      </c>
      <c r="W104" s="187" t="e">
        <f t="shared" si="32"/>
        <v>#N/A</v>
      </c>
    </row>
    <row r="105" spans="1:23" s="52" customFormat="1" ht="15.75" customHeight="1">
      <c r="A105" s="477">
        <v>2105735</v>
      </c>
      <c r="B105" s="487" t="s">
        <v>265</v>
      </c>
      <c r="C105" s="486" t="s">
        <v>266</v>
      </c>
      <c r="D105" s="498" t="s">
        <v>277</v>
      </c>
      <c r="E105" s="387" t="s">
        <v>94</v>
      </c>
      <c r="F105" s="48" t="e">
        <f>VLOOKUP(E105*(-1),VITPOF,2)</f>
        <v>#VALUE!</v>
      </c>
      <c r="G105" s="387" t="s">
        <v>94</v>
      </c>
      <c r="H105" s="48" t="e">
        <f t="shared" si="33"/>
        <v>#VALUE!</v>
      </c>
      <c r="I105" s="263"/>
      <c r="J105" s="264">
        <v>0</v>
      </c>
      <c r="K105" s="399" t="s">
        <v>94</v>
      </c>
      <c r="L105" s="264" t="e">
        <f t="shared" si="34"/>
        <v>#N/A</v>
      </c>
      <c r="M105" s="410" t="s">
        <v>94</v>
      </c>
      <c r="N105" s="267" t="e">
        <f t="shared" si="35"/>
        <v>#N/A</v>
      </c>
      <c r="O105" s="392"/>
      <c r="P105" s="186" t="e">
        <f t="shared" si="36"/>
        <v>#VALUE!</v>
      </c>
      <c r="Q105" s="220" t="s">
        <v>28</v>
      </c>
      <c r="R105" s="219"/>
      <c r="S105" s="187" t="e">
        <f t="shared" si="28"/>
        <v>#VALUE!</v>
      </c>
      <c r="T105" s="187" t="e">
        <f t="shared" si="29"/>
        <v>#VALUE!</v>
      </c>
      <c r="U105" s="187" t="e">
        <f t="shared" si="30"/>
        <v>#VALUE!</v>
      </c>
      <c r="V105" s="187" t="e">
        <f t="shared" si="31"/>
        <v>#VALUE!</v>
      </c>
      <c r="W105" s="187" t="e">
        <f t="shared" si="32"/>
        <v>#N/A</v>
      </c>
    </row>
    <row r="106" spans="1:23" s="52" customFormat="1" ht="15.75" customHeight="1">
      <c r="A106" s="477">
        <v>2131258</v>
      </c>
      <c r="B106" s="487" t="s">
        <v>269</v>
      </c>
      <c r="C106" s="486" t="s">
        <v>270</v>
      </c>
      <c r="D106" s="498" t="s">
        <v>277</v>
      </c>
      <c r="E106" s="387" t="s">
        <v>94</v>
      </c>
      <c r="F106" s="48" t="e">
        <f>VLOOKUP(E106*(-1),VITPOF,2)</f>
        <v>#VALUE!</v>
      </c>
      <c r="G106" s="387" t="s">
        <v>94</v>
      </c>
      <c r="H106" s="48" t="e">
        <f t="shared" si="33"/>
        <v>#VALUE!</v>
      </c>
      <c r="I106" s="263"/>
      <c r="J106" s="264">
        <v>0</v>
      </c>
      <c r="K106" s="399" t="s">
        <v>94</v>
      </c>
      <c r="L106" s="264" t="e">
        <f t="shared" si="34"/>
        <v>#N/A</v>
      </c>
      <c r="M106" s="410" t="s">
        <v>94</v>
      </c>
      <c r="N106" s="267" t="e">
        <f t="shared" si="35"/>
        <v>#N/A</v>
      </c>
      <c r="O106" s="392"/>
      <c r="P106" s="186" t="e">
        <f t="shared" si="36"/>
        <v>#VALUE!</v>
      </c>
      <c r="Q106" s="220" t="s">
        <v>28</v>
      </c>
      <c r="R106" s="6"/>
      <c r="S106" s="187" t="e">
        <f aca="true" t="shared" si="37" ref="S106:S120">RANK(E106,$E$10:$E$120,2)</f>
        <v>#VALUE!</v>
      </c>
      <c r="T106" s="187" t="e">
        <f aca="true" t="shared" si="38" ref="T106:T120">RANK(G106,$G$10:$G$120,2)</f>
        <v>#VALUE!</v>
      </c>
      <c r="U106" s="187" t="e">
        <f aca="true" t="shared" si="39" ref="U106:U120">RANK(K106,$K$10:$K$120,0)</f>
        <v>#VALUE!</v>
      </c>
      <c r="V106" s="187" t="e">
        <f aca="true" t="shared" si="40" ref="V106:V120">RANK(M106,$M$10:$M$120,0)</f>
        <v>#VALUE!</v>
      </c>
      <c r="W106" s="187" t="e">
        <f aca="true" t="shared" si="41" ref="W106:W120">RANK(X106,$X$10:$X$120,0)</f>
        <v>#N/A</v>
      </c>
    </row>
    <row r="107" spans="1:23" s="52" customFormat="1" ht="15.75" customHeight="1">
      <c r="A107" s="477">
        <v>2094099</v>
      </c>
      <c r="B107" s="487" t="s">
        <v>275</v>
      </c>
      <c r="C107" s="486" t="s">
        <v>276</v>
      </c>
      <c r="D107" s="498" t="s">
        <v>277</v>
      </c>
      <c r="E107" s="387" t="s">
        <v>94</v>
      </c>
      <c r="F107" s="48" t="e">
        <f>VLOOKUP(E107*(-1),VITPOF,2)</f>
        <v>#VALUE!</v>
      </c>
      <c r="G107" s="387" t="s">
        <v>94</v>
      </c>
      <c r="H107" s="48" t="e">
        <f t="shared" si="33"/>
        <v>#VALUE!</v>
      </c>
      <c r="I107" s="263"/>
      <c r="J107" s="264">
        <v>0</v>
      </c>
      <c r="K107" s="399" t="s">
        <v>94</v>
      </c>
      <c r="L107" s="264" t="e">
        <f t="shared" si="34"/>
        <v>#N/A</v>
      </c>
      <c r="M107" s="410" t="s">
        <v>94</v>
      </c>
      <c r="N107" s="267" t="e">
        <f t="shared" si="35"/>
        <v>#N/A</v>
      </c>
      <c r="O107" s="392"/>
      <c r="P107" s="186" t="e">
        <f t="shared" si="36"/>
        <v>#VALUE!</v>
      </c>
      <c r="Q107" s="220" t="s">
        <v>28</v>
      </c>
      <c r="R107" s="6"/>
      <c r="S107" s="187" t="e">
        <f t="shared" si="37"/>
        <v>#VALUE!</v>
      </c>
      <c r="T107" s="187" t="e">
        <f t="shared" si="38"/>
        <v>#VALUE!</v>
      </c>
      <c r="U107" s="187" t="e">
        <f t="shared" si="39"/>
        <v>#VALUE!</v>
      </c>
      <c r="V107" s="187" t="e">
        <f t="shared" si="40"/>
        <v>#VALUE!</v>
      </c>
      <c r="W107" s="187" t="e">
        <f t="shared" si="41"/>
        <v>#N/A</v>
      </c>
    </row>
    <row r="108" spans="1:23" s="52" customFormat="1" ht="15.75" customHeight="1">
      <c r="A108" s="388"/>
      <c r="B108" s="388"/>
      <c r="C108" s="388"/>
      <c r="D108" s="309"/>
      <c r="E108" s="387" t="s">
        <v>94</v>
      </c>
      <c r="F108" s="48" t="e">
        <f>VLOOKUP(E108*(-1),VITPOF,2)</f>
        <v>#VALUE!</v>
      </c>
      <c r="G108" s="387" t="s">
        <v>94</v>
      </c>
      <c r="H108" s="48" t="e">
        <f t="shared" si="33"/>
        <v>#VALUE!</v>
      </c>
      <c r="I108" s="263"/>
      <c r="J108" s="264">
        <v>0</v>
      </c>
      <c r="K108" s="399" t="s">
        <v>94</v>
      </c>
      <c r="L108" s="264" t="e">
        <f t="shared" si="34"/>
        <v>#N/A</v>
      </c>
      <c r="M108" s="410" t="s">
        <v>94</v>
      </c>
      <c r="N108" s="267" t="e">
        <f t="shared" si="35"/>
        <v>#N/A</v>
      </c>
      <c r="O108" s="392"/>
      <c r="P108" s="186" t="e">
        <f t="shared" si="36"/>
        <v>#VALUE!</v>
      </c>
      <c r="Q108" s="220" t="s">
        <v>28</v>
      </c>
      <c r="R108" s="219"/>
      <c r="S108" s="187" t="e">
        <f t="shared" si="37"/>
        <v>#VALUE!</v>
      </c>
      <c r="T108" s="187" t="e">
        <f t="shared" si="38"/>
        <v>#VALUE!</v>
      </c>
      <c r="U108" s="187" t="e">
        <f t="shared" si="39"/>
        <v>#VALUE!</v>
      </c>
      <c r="V108" s="187" t="e">
        <f t="shared" si="40"/>
        <v>#VALUE!</v>
      </c>
      <c r="W108" s="187" t="e">
        <f t="shared" si="41"/>
        <v>#N/A</v>
      </c>
    </row>
    <row r="109" spans="1:23" s="52" customFormat="1" ht="15.75" customHeight="1">
      <c r="A109" s="388"/>
      <c r="B109" s="388"/>
      <c r="C109" s="388"/>
      <c r="D109" s="309"/>
      <c r="E109" s="387" t="s">
        <v>94</v>
      </c>
      <c r="F109" s="48" t="e">
        <f>VLOOKUP(E109*(-1),VITPOF,2)</f>
        <v>#VALUE!</v>
      </c>
      <c r="G109" s="387" t="s">
        <v>94</v>
      </c>
      <c r="H109" s="48" t="e">
        <f t="shared" si="33"/>
        <v>#VALUE!</v>
      </c>
      <c r="I109" s="263"/>
      <c r="J109" s="264">
        <v>0</v>
      </c>
      <c r="K109" s="399" t="s">
        <v>94</v>
      </c>
      <c r="L109" s="264" t="e">
        <f t="shared" si="34"/>
        <v>#N/A</v>
      </c>
      <c r="M109" s="410" t="s">
        <v>94</v>
      </c>
      <c r="N109" s="267" t="e">
        <f t="shared" si="35"/>
        <v>#N/A</v>
      </c>
      <c r="O109" s="392"/>
      <c r="P109" s="186" t="e">
        <f t="shared" si="36"/>
        <v>#VALUE!</v>
      </c>
      <c r="Q109" s="220" t="s">
        <v>28</v>
      </c>
      <c r="R109" s="219"/>
      <c r="S109" s="187" t="e">
        <f t="shared" si="37"/>
        <v>#VALUE!</v>
      </c>
      <c r="T109" s="187" t="e">
        <f t="shared" si="38"/>
        <v>#VALUE!</v>
      </c>
      <c r="U109" s="187" t="e">
        <f t="shared" si="39"/>
        <v>#VALUE!</v>
      </c>
      <c r="V109" s="187" t="e">
        <f t="shared" si="40"/>
        <v>#VALUE!</v>
      </c>
      <c r="W109" s="187" t="e">
        <f t="shared" si="41"/>
        <v>#N/A</v>
      </c>
    </row>
    <row r="110" spans="1:23" s="52" customFormat="1" ht="15.75" customHeight="1">
      <c r="A110" s="388"/>
      <c r="B110" s="388"/>
      <c r="C110" s="388"/>
      <c r="D110" s="309"/>
      <c r="E110" s="387" t="s">
        <v>94</v>
      </c>
      <c r="F110" s="48" t="e">
        <f>VLOOKUP(E110*(-1),VITPOF,2)</f>
        <v>#VALUE!</v>
      </c>
      <c r="G110" s="387" t="s">
        <v>94</v>
      </c>
      <c r="H110" s="48" t="e">
        <f t="shared" si="33"/>
        <v>#VALUE!</v>
      </c>
      <c r="I110" s="263"/>
      <c r="J110" s="264">
        <v>0</v>
      </c>
      <c r="K110" s="399" t="s">
        <v>94</v>
      </c>
      <c r="L110" s="264" t="e">
        <f t="shared" si="34"/>
        <v>#N/A</v>
      </c>
      <c r="M110" s="410" t="s">
        <v>94</v>
      </c>
      <c r="N110" s="267" t="e">
        <f t="shared" si="35"/>
        <v>#N/A</v>
      </c>
      <c r="O110" s="392"/>
      <c r="P110" s="186" t="e">
        <f t="shared" si="36"/>
        <v>#VALUE!</v>
      </c>
      <c r="Q110" s="220" t="s">
        <v>28</v>
      </c>
      <c r="R110" s="219"/>
      <c r="S110" s="187" t="e">
        <f t="shared" si="37"/>
        <v>#VALUE!</v>
      </c>
      <c r="T110" s="187" t="e">
        <f t="shared" si="38"/>
        <v>#VALUE!</v>
      </c>
      <c r="U110" s="187" t="e">
        <f t="shared" si="39"/>
        <v>#VALUE!</v>
      </c>
      <c r="V110" s="187" t="e">
        <f t="shared" si="40"/>
        <v>#VALUE!</v>
      </c>
      <c r="W110" s="187" t="e">
        <f t="shared" si="41"/>
        <v>#N/A</v>
      </c>
    </row>
    <row r="111" spans="1:23" s="52" customFormat="1" ht="15.75" customHeight="1">
      <c r="A111" s="388"/>
      <c r="B111" s="388"/>
      <c r="C111" s="388"/>
      <c r="D111" s="309"/>
      <c r="E111" s="387" t="s">
        <v>94</v>
      </c>
      <c r="F111" s="48" t="e">
        <f>VLOOKUP(E111*(-1),VITPOF,2)</f>
        <v>#VALUE!</v>
      </c>
      <c r="G111" s="387" t="s">
        <v>94</v>
      </c>
      <c r="H111" s="48" t="e">
        <f t="shared" si="33"/>
        <v>#VALUE!</v>
      </c>
      <c r="I111" s="263"/>
      <c r="J111" s="264">
        <v>0</v>
      </c>
      <c r="K111" s="399" t="s">
        <v>94</v>
      </c>
      <c r="L111" s="264" t="e">
        <f t="shared" si="34"/>
        <v>#N/A</v>
      </c>
      <c r="M111" s="410" t="s">
        <v>94</v>
      </c>
      <c r="N111" s="267" t="e">
        <f t="shared" si="35"/>
        <v>#N/A</v>
      </c>
      <c r="O111" s="392"/>
      <c r="P111" s="186" t="e">
        <f t="shared" si="36"/>
        <v>#VALUE!</v>
      </c>
      <c r="Q111" s="220" t="s">
        <v>28</v>
      </c>
      <c r="R111" s="219"/>
      <c r="S111" s="187" t="e">
        <f t="shared" si="37"/>
        <v>#VALUE!</v>
      </c>
      <c r="T111" s="187" t="e">
        <f t="shared" si="38"/>
        <v>#VALUE!</v>
      </c>
      <c r="U111" s="187" t="e">
        <f t="shared" si="39"/>
        <v>#VALUE!</v>
      </c>
      <c r="V111" s="187" t="e">
        <f t="shared" si="40"/>
        <v>#VALUE!</v>
      </c>
      <c r="W111" s="187" t="e">
        <f t="shared" si="41"/>
        <v>#N/A</v>
      </c>
    </row>
    <row r="112" spans="1:23" s="52" customFormat="1" ht="15.75" customHeight="1">
      <c r="A112" s="388"/>
      <c r="B112" s="388"/>
      <c r="C112" s="388"/>
      <c r="D112" s="309"/>
      <c r="E112" s="387" t="s">
        <v>94</v>
      </c>
      <c r="F112" s="48" t="e">
        <f>VLOOKUP(E112*(-1),VITPOF,2)</f>
        <v>#VALUE!</v>
      </c>
      <c r="G112" s="387" t="s">
        <v>94</v>
      </c>
      <c r="H112" s="48" t="e">
        <f t="shared" si="33"/>
        <v>#VALUE!</v>
      </c>
      <c r="I112" s="263"/>
      <c r="J112" s="264">
        <v>0</v>
      </c>
      <c r="K112" s="399" t="s">
        <v>94</v>
      </c>
      <c r="L112" s="264" t="e">
        <f t="shared" si="34"/>
        <v>#N/A</v>
      </c>
      <c r="M112" s="410" t="s">
        <v>94</v>
      </c>
      <c r="N112" s="267" t="e">
        <f t="shared" si="35"/>
        <v>#N/A</v>
      </c>
      <c r="O112" s="392"/>
      <c r="P112" s="186" t="e">
        <f t="shared" si="36"/>
        <v>#VALUE!</v>
      </c>
      <c r="Q112" s="220" t="s">
        <v>28</v>
      </c>
      <c r="R112" s="219"/>
      <c r="S112" s="187" t="e">
        <f t="shared" si="37"/>
        <v>#VALUE!</v>
      </c>
      <c r="T112" s="187" t="e">
        <f t="shared" si="38"/>
        <v>#VALUE!</v>
      </c>
      <c r="U112" s="187" t="e">
        <f t="shared" si="39"/>
        <v>#VALUE!</v>
      </c>
      <c r="V112" s="187" t="e">
        <f t="shared" si="40"/>
        <v>#VALUE!</v>
      </c>
      <c r="W112" s="187" t="e">
        <f t="shared" si="41"/>
        <v>#N/A</v>
      </c>
    </row>
    <row r="113" spans="1:23" s="52" customFormat="1" ht="15.75" customHeight="1">
      <c r="A113" s="388"/>
      <c r="B113" s="388"/>
      <c r="C113" s="388"/>
      <c r="D113" s="309"/>
      <c r="E113" s="387" t="s">
        <v>94</v>
      </c>
      <c r="F113" s="48" t="e">
        <f>VLOOKUP(E113*(-1),VITPOF,2)</f>
        <v>#VALUE!</v>
      </c>
      <c r="G113" s="387" t="s">
        <v>94</v>
      </c>
      <c r="H113" s="48" t="e">
        <f t="shared" si="33"/>
        <v>#VALUE!</v>
      </c>
      <c r="I113" s="263"/>
      <c r="J113" s="264">
        <v>0</v>
      </c>
      <c r="K113" s="399" t="s">
        <v>94</v>
      </c>
      <c r="L113" s="264" t="e">
        <f t="shared" si="34"/>
        <v>#N/A</v>
      </c>
      <c r="M113" s="410" t="s">
        <v>94</v>
      </c>
      <c r="N113" s="267" t="e">
        <f t="shared" si="35"/>
        <v>#N/A</v>
      </c>
      <c r="O113" s="392"/>
      <c r="P113" s="186" t="e">
        <f t="shared" si="36"/>
        <v>#VALUE!</v>
      </c>
      <c r="Q113" s="220" t="s">
        <v>28</v>
      </c>
      <c r="R113" s="219"/>
      <c r="S113" s="187" t="e">
        <f t="shared" si="37"/>
        <v>#VALUE!</v>
      </c>
      <c r="T113" s="187" t="e">
        <f t="shared" si="38"/>
        <v>#VALUE!</v>
      </c>
      <c r="U113" s="187" t="e">
        <f t="shared" si="39"/>
        <v>#VALUE!</v>
      </c>
      <c r="V113" s="187" t="e">
        <f t="shared" si="40"/>
        <v>#VALUE!</v>
      </c>
      <c r="W113" s="187" t="e">
        <f t="shared" si="41"/>
        <v>#N/A</v>
      </c>
    </row>
    <row r="114" spans="1:23" s="52" customFormat="1" ht="15.75" customHeight="1">
      <c r="A114" s="388"/>
      <c r="B114" s="388"/>
      <c r="C114" s="388"/>
      <c r="D114" s="309"/>
      <c r="E114" s="387" t="s">
        <v>94</v>
      </c>
      <c r="F114" s="48" t="e">
        <f>VLOOKUP(E114*(-1),VITPOF,2)</f>
        <v>#VALUE!</v>
      </c>
      <c r="G114" s="387" t="s">
        <v>94</v>
      </c>
      <c r="H114" s="48" t="e">
        <f t="shared" si="33"/>
        <v>#VALUE!</v>
      </c>
      <c r="I114" s="263"/>
      <c r="J114" s="264">
        <v>0</v>
      </c>
      <c r="K114" s="399" t="s">
        <v>94</v>
      </c>
      <c r="L114" s="264" t="e">
        <f t="shared" si="34"/>
        <v>#N/A</v>
      </c>
      <c r="M114" s="410" t="s">
        <v>94</v>
      </c>
      <c r="N114" s="267" t="e">
        <f t="shared" si="35"/>
        <v>#N/A</v>
      </c>
      <c r="O114" s="392"/>
      <c r="P114" s="186" t="e">
        <f t="shared" si="36"/>
        <v>#VALUE!</v>
      </c>
      <c r="Q114" s="220" t="s">
        <v>28</v>
      </c>
      <c r="R114" s="219"/>
      <c r="S114" s="187" t="e">
        <f t="shared" si="37"/>
        <v>#VALUE!</v>
      </c>
      <c r="T114" s="187" t="e">
        <f t="shared" si="38"/>
        <v>#VALUE!</v>
      </c>
      <c r="U114" s="187" t="e">
        <f t="shared" si="39"/>
        <v>#VALUE!</v>
      </c>
      <c r="V114" s="187" t="e">
        <f t="shared" si="40"/>
        <v>#VALUE!</v>
      </c>
      <c r="W114" s="187" t="e">
        <f t="shared" si="41"/>
        <v>#N/A</v>
      </c>
    </row>
    <row r="115" spans="1:23" s="52" customFormat="1" ht="15.75" customHeight="1">
      <c r="A115" s="388"/>
      <c r="B115" s="388"/>
      <c r="C115" s="388"/>
      <c r="D115" s="309"/>
      <c r="E115" s="387" t="s">
        <v>94</v>
      </c>
      <c r="F115" s="48" t="e">
        <f>VLOOKUP(E115*(-1),VITPOF,2)</f>
        <v>#VALUE!</v>
      </c>
      <c r="G115" s="387" t="s">
        <v>94</v>
      </c>
      <c r="H115" s="48" t="e">
        <f t="shared" si="33"/>
        <v>#VALUE!</v>
      </c>
      <c r="I115" s="263"/>
      <c r="J115" s="264">
        <v>0</v>
      </c>
      <c r="K115" s="399" t="s">
        <v>94</v>
      </c>
      <c r="L115" s="264" t="e">
        <f t="shared" si="34"/>
        <v>#N/A</v>
      </c>
      <c r="M115" s="410" t="s">
        <v>94</v>
      </c>
      <c r="N115" s="267" t="e">
        <f t="shared" si="35"/>
        <v>#N/A</v>
      </c>
      <c r="O115" s="392"/>
      <c r="P115" s="186" t="e">
        <f t="shared" si="36"/>
        <v>#VALUE!</v>
      </c>
      <c r="Q115" s="220" t="s">
        <v>28</v>
      </c>
      <c r="R115" s="219"/>
      <c r="S115" s="187" t="e">
        <f t="shared" si="37"/>
        <v>#VALUE!</v>
      </c>
      <c r="T115" s="187" t="e">
        <f t="shared" si="38"/>
        <v>#VALUE!</v>
      </c>
      <c r="U115" s="187" t="e">
        <f t="shared" si="39"/>
        <v>#VALUE!</v>
      </c>
      <c r="V115" s="187" t="e">
        <f t="shared" si="40"/>
        <v>#VALUE!</v>
      </c>
      <c r="W115" s="187" t="e">
        <f t="shared" si="41"/>
        <v>#N/A</v>
      </c>
    </row>
    <row r="116" spans="1:23" s="52" customFormat="1" ht="15.75" customHeight="1">
      <c r="A116" s="388"/>
      <c r="B116" s="388"/>
      <c r="C116" s="388"/>
      <c r="D116" s="309"/>
      <c r="E116" s="387" t="s">
        <v>94</v>
      </c>
      <c r="F116" s="48" t="e">
        <f>VLOOKUP(E116*(-1),VITPOF,2)</f>
        <v>#VALUE!</v>
      </c>
      <c r="G116" s="387" t="s">
        <v>94</v>
      </c>
      <c r="H116" s="48" t="e">
        <f t="shared" si="33"/>
        <v>#VALUE!</v>
      </c>
      <c r="I116" s="263"/>
      <c r="J116" s="264">
        <v>0</v>
      </c>
      <c r="K116" s="399" t="s">
        <v>94</v>
      </c>
      <c r="L116" s="264" t="e">
        <f t="shared" si="34"/>
        <v>#N/A</v>
      </c>
      <c r="M116" s="410" t="s">
        <v>94</v>
      </c>
      <c r="N116" s="267" t="e">
        <f t="shared" si="35"/>
        <v>#N/A</v>
      </c>
      <c r="O116" s="392"/>
      <c r="P116" s="186" t="e">
        <f t="shared" si="36"/>
        <v>#VALUE!</v>
      </c>
      <c r="Q116" s="220" t="s">
        <v>28</v>
      </c>
      <c r="R116" s="219"/>
      <c r="S116" s="187" t="e">
        <f t="shared" si="37"/>
        <v>#VALUE!</v>
      </c>
      <c r="T116" s="187" t="e">
        <f t="shared" si="38"/>
        <v>#VALUE!</v>
      </c>
      <c r="U116" s="187" t="e">
        <f t="shared" si="39"/>
        <v>#VALUE!</v>
      </c>
      <c r="V116" s="187" t="e">
        <f t="shared" si="40"/>
        <v>#VALUE!</v>
      </c>
      <c r="W116" s="187" t="e">
        <f t="shared" si="41"/>
        <v>#N/A</v>
      </c>
    </row>
    <row r="117" spans="1:23" s="52" customFormat="1" ht="15.75" customHeight="1">
      <c r="A117" s="388"/>
      <c r="B117" s="388"/>
      <c r="C117" s="388"/>
      <c r="D117" s="309"/>
      <c r="E117" s="387" t="s">
        <v>94</v>
      </c>
      <c r="F117" s="48" t="e">
        <f>VLOOKUP(E117*(-1),VITPOF,2)</f>
        <v>#VALUE!</v>
      </c>
      <c r="G117" s="387" t="s">
        <v>94</v>
      </c>
      <c r="H117" s="48" t="e">
        <f t="shared" si="33"/>
        <v>#VALUE!</v>
      </c>
      <c r="I117" s="263"/>
      <c r="J117" s="264">
        <v>0</v>
      </c>
      <c r="K117" s="399" t="s">
        <v>94</v>
      </c>
      <c r="L117" s="264" t="e">
        <f t="shared" si="34"/>
        <v>#N/A</v>
      </c>
      <c r="M117" s="410" t="s">
        <v>94</v>
      </c>
      <c r="N117" s="267" t="e">
        <f t="shared" si="35"/>
        <v>#N/A</v>
      </c>
      <c r="O117" s="392"/>
      <c r="P117" s="186" t="e">
        <f t="shared" si="36"/>
        <v>#VALUE!</v>
      </c>
      <c r="Q117" s="220" t="s">
        <v>28</v>
      </c>
      <c r="R117" s="219"/>
      <c r="S117" s="187" t="e">
        <f t="shared" si="37"/>
        <v>#VALUE!</v>
      </c>
      <c r="T117" s="187" t="e">
        <f t="shared" si="38"/>
        <v>#VALUE!</v>
      </c>
      <c r="U117" s="187" t="e">
        <f t="shared" si="39"/>
        <v>#VALUE!</v>
      </c>
      <c r="V117" s="187" t="e">
        <f t="shared" si="40"/>
        <v>#VALUE!</v>
      </c>
      <c r="W117" s="187" t="e">
        <f t="shared" si="41"/>
        <v>#N/A</v>
      </c>
    </row>
    <row r="118" spans="1:23" s="52" customFormat="1" ht="15.75" customHeight="1">
      <c r="A118" s="388"/>
      <c r="B118" s="388"/>
      <c r="C118" s="388"/>
      <c r="D118" s="309"/>
      <c r="E118" s="387" t="s">
        <v>94</v>
      </c>
      <c r="F118" s="48" t="e">
        <f>VLOOKUP(E118*(-1),VITPOF,2)</f>
        <v>#VALUE!</v>
      </c>
      <c r="G118" s="387" t="s">
        <v>94</v>
      </c>
      <c r="H118" s="48" t="e">
        <f t="shared" si="33"/>
        <v>#VALUE!</v>
      </c>
      <c r="I118" s="263"/>
      <c r="J118" s="264">
        <v>0</v>
      </c>
      <c r="K118" s="399" t="s">
        <v>94</v>
      </c>
      <c r="L118" s="264" t="e">
        <f t="shared" si="34"/>
        <v>#N/A</v>
      </c>
      <c r="M118" s="410" t="s">
        <v>94</v>
      </c>
      <c r="N118" s="267" t="e">
        <f t="shared" si="35"/>
        <v>#N/A</v>
      </c>
      <c r="O118" s="392"/>
      <c r="P118" s="186" t="e">
        <f t="shared" si="36"/>
        <v>#VALUE!</v>
      </c>
      <c r="Q118" s="220" t="s">
        <v>28</v>
      </c>
      <c r="R118" s="219"/>
      <c r="S118" s="187" t="e">
        <f t="shared" si="37"/>
        <v>#VALUE!</v>
      </c>
      <c r="T118" s="187" t="e">
        <f t="shared" si="38"/>
        <v>#VALUE!</v>
      </c>
      <c r="U118" s="187" t="e">
        <f t="shared" si="39"/>
        <v>#VALUE!</v>
      </c>
      <c r="V118" s="187" t="e">
        <f t="shared" si="40"/>
        <v>#VALUE!</v>
      </c>
      <c r="W118" s="187" t="e">
        <f t="shared" si="41"/>
        <v>#N/A</v>
      </c>
    </row>
    <row r="119" spans="1:23" s="52" customFormat="1" ht="15.75" customHeight="1">
      <c r="A119" s="388"/>
      <c r="B119" s="388"/>
      <c r="C119" s="388"/>
      <c r="D119" s="309"/>
      <c r="E119" s="387" t="s">
        <v>94</v>
      </c>
      <c r="F119" s="48" t="e">
        <f>VLOOKUP(E119*(-1),VITPOF,2)</f>
        <v>#VALUE!</v>
      </c>
      <c r="G119" s="387" t="s">
        <v>94</v>
      </c>
      <c r="H119" s="48" t="e">
        <f t="shared" si="33"/>
        <v>#VALUE!</v>
      </c>
      <c r="I119" s="263"/>
      <c r="J119" s="264">
        <v>0</v>
      </c>
      <c r="K119" s="399" t="s">
        <v>94</v>
      </c>
      <c r="L119" s="264" t="e">
        <f t="shared" si="34"/>
        <v>#N/A</v>
      </c>
      <c r="M119" s="410" t="s">
        <v>94</v>
      </c>
      <c r="N119" s="267" t="e">
        <f t="shared" si="35"/>
        <v>#N/A</v>
      </c>
      <c r="O119" s="392"/>
      <c r="P119" s="186" t="e">
        <f t="shared" si="36"/>
        <v>#VALUE!</v>
      </c>
      <c r="Q119" s="220" t="s">
        <v>28</v>
      </c>
      <c r="R119" s="219"/>
      <c r="S119" s="187" t="e">
        <f t="shared" si="37"/>
        <v>#VALUE!</v>
      </c>
      <c r="T119" s="187" t="e">
        <f t="shared" si="38"/>
        <v>#VALUE!</v>
      </c>
      <c r="U119" s="187" t="e">
        <f t="shared" si="39"/>
        <v>#VALUE!</v>
      </c>
      <c r="V119" s="187" t="e">
        <f t="shared" si="40"/>
        <v>#VALUE!</v>
      </c>
      <c r="W119" s="187" t="e">
        <f t="shared" si="41"/>
        <v>#N/A</v>
      </c>
    </row>
    <row r="120" spans="1:23" s="52" customFormat="1" ht="15.75" customHeight="1">
      <c r="A120" s="388"/>
      <c r="B120" s="388"/>
      <c r="C120" s="388"/>
      <c r="D120" s="309"/>
      <c r="E120" s="387" t="s">
        <v>94</v>
      </c>
      <c r="F120" s="48" t="e">
        <f>VLOOKUP(E120*(-1),VITPOF,2)</f>
        <v>#VALUE!</v>
      </c>
      <c r="G120" s="387" t="s">
        <v>94</v>
      </c>
      <c r="H120" s="48" t="e">
        <f t="shared" si="33"/>
        <v>#VALUE!</v>
      </c>
      <c r="I120" s="263"/>
      <c r="J120" s="264">
        <v>0</v>
      </c>
      <c r="K120" s="399" t="s">
        <v>94</v>
      </c>
      <c r="L120" s="264" t="e">
        <f t="shared" si="34"/>
        <v>#N/A</v>
      </c>
      <c r="M120" s="410" t="s">
        <v>94</v>
      </c>
      <c r="N120" s="267" t="e">
        <f t="shared" si="35"/>
        <v>#N/A</v>
      </c>
      <c r="O120" s="392"/>
      <c r="P120" s="186" t="e">
        <f t="shared" si="36"/>
        <v>#VALUE!</v>
      </c>
      <c r="Q120" s="220" t="s">
        <v>28</v>
      </c>
      <c r="R120" s="219"/>
      <c r="S120" s="187" t="e">
        <f t="shared" si="37"/>
        <v>#VALUE!</v>
      </c>
      <c r="T120" s="187" t="e">
        <f t="shared" si="38"/>
        <v>#VALUE!</v>
      </c>
      <c r="U120" s="187" t="e">
        <f t="shared" si="39"/>
        <v>#VALUE!</v>
      </c>
      <c r="V120" s="187" t="e">
        <f t="shared" si="40"/>
        <v>#VALUE!</v>
      </c>
      <c r="W120" s="187" t="e">
        <f t="shared" si="41"/>
        <v>#N/A</v>
      </c>
    </row>
  </sheetData>
  <sheetProtection/>
  <mergeCells count="6">
    <mergeCell ref="D2:L2"/>
    <mergeCell ref="D3:L3"/>
    <mergeCell ref="D4:K4"/>
    <mergeCell ref="D6:G6"/>
    <mergeCell ref="I6:K6"/>
    <mergeCell ref="S7:W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X181"/>
  <sheetViews>
    <sheetView zoomScale="110" zoomScaleNormal="110" zoomScalePageLayoutView="0" workbookViewId="0" topLeftCell="A1">
      <pane ySplit="9" topLeftCell="A43" activePane="bottomLeft" state="frozen"/>
      <selection pane="topLeft" activeCell="A1" sqref="A1"/>
      <selection pane="bottomLeft" activeCell="A45" sqref="A45:B45"/>
    </sheetView>
  </sheetViews>
  <sheetFormatPr defaultColWidth="11.421875" defaultRowHeight="12.75"/>
  <cols>
    <col min="1" max="1" width="8.7109375" style="8" bestFit="1" customWidth="1"/>
    <col min="2" max="2" width="24.421875" style="8" bestFit="1" customWidth="1"/>
    <col min="3" max="3" width="16.7109375" style="8" bestFit="1" customWidth="1"/>
    <col min="4" max="4" width="6.5742187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1875" style="8" bestFit="1" customWidth="1"/>
    <col min="16" max="16" width="5.7109375" style="10" customWidth="1"/>
    <col min="17" max="17" width="4.421875" style="8" customWidth="1"/>
    <col min="18" max="18" width="4.421875" style="6" customWidth="1"/>
    <col min="19" max="23" width="10.00390625" style="6" bestFit="1" customWidth="1"/>
    <col min="24" max="24" width="30.140625" style="6" bestFit="1" customWidth="1"/>
    <col min="25" max="16384" width="11.421875" style="6" customWidth="1"/>
  </cols>
  <sheetData>
    <row r="1" spans="1:17" s="11" customFormat="1" ht="15" customHeight="1">
      <c r="A1" s="269"/>
      <c r="B1" s="15"/>
      <c r="C1" s="15"/>
      <c r="D1" s="15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17" s="26" customFormat="1" ht="19.5" customHeight="1">
      <c r="A2" s="270"/>
      <c r="B2" s="32"/>
      <c r="C2" s="464"/>
      <c r="D2" s="551" t="s">
        <v>224</v>
      </c>
      <c r="E2" s="551"/>
      <c r="F2" s="551"/>
      <c r="G2" s="551"/>
      <c r="H2" s="551"/>
      <c r="I2" s="551"/>
      <c r="J2" s="551"/>
      <c r="K2" s="551"/>
      <c r="L2" s="551"/>
      <c r="M2" s="31"/>
      <c r="N2" s="34"/>
      <c r="O2" s="32"/>
      <c r="P2" s="35"/>
      <c r="Q2" s="259"/>
    </row>
    <row r="3" spans="1:17" s="26" customFormat="1" ht="19.5" customHeight="1">
      <c r="A3" s="270"/>
      <c r="B3" s="32"/>
      <c r="C3" s="32"/>
      <c r="D3" s="552" t="s">
        <v>100</v>
      </c>
      <c r="E3" s="552"/>
      <c r="F3" s="552"/>
      <c r="G3" s="552"/>
      <c r="H3" s="552"/>
      <c r="I3" s="552"/>
      <c r="J3" s="552"/>
      <c r="K3" s="552"/>
      <c r="L3" s="552"/>
      <c r="M3" s="31"/>
      <c r="N3" s="34"/>
      <c r="O3" s="32"/>
      <c r="P3" s="35"/>
      <c r="Q3" s="259"/>
    </row>
    <row r="4" spans="1:17" s="26" customFormat="1" ht="19.5" customHeight="1">
      <c r="A4" s="270"/>
      <c r="B4" s="32"/>
      <c r="C4" s="32"/>
      <c r="D4" s="553" t="s">
        <v>223</v>
      </c>
      <c r="E4" s="553"/>
      <c r="F4" s="553"/>
      <c r="G4" s="553"/>
      <c r="H4" s="553"/>
      <c r="I4" s="553"/>
      <c r="J4" s="553"/>
      <c r="K4" s="553"/>
      <c r="L4" s="260"/>
      <c r="M4" s="31"/>
      <c r="N4" s="34"/>
      <c r="O4" s="32"/>
      <c r="P4" s="35"/>
      <c r="Q4" s="259"/>
    </row>
    <row r="5" spans="1:17" s="26" customFormat="1" ht="19.5" customHeight="1">
      <c r="A5" s="270"/>
      <c r="B5" s="32"/>
      <c r="C5" s="32"/>
      <c r="D5" s="32"/>
      <c r="E5" s="36"/>
      <c r="F5" s="32"/>
      <c r="G5" s="36"/>
      <c r="H5" s="32"/>
      <c r="I5" s="31"/>
      <c r="J5" s="32"/>
      <c r="K5" s="33"/>
      <c r="L5" s="32"/>
      <c r="M5" s="31"/>
      <c r="N5" s="34"/>
      <c r="O5" s="32"/>
      <c r="P5" s="35"/>
      <c r="Q5" s="259"/>
    </row>
    <row r="6" spans="1:17" s="26" customFormat="1" ht="15" customHeight="1">
      <c r="A6" s="270"/>
      <c r="B6" s="32"/>
      <c r="C6" s="32"/>
      <c r="D6" s="554" t="s">
        <v>55</v>
      </c>
      <c r="E6" s="554"/>
      <c r="F6" s="554"/>
      <c r="G6" s="554"/>
      <c r="H6" s="32"/>
      <c r="I6" s="555" t="s">
        <v>27</v>
      </c>
      <c r="J6" s="555"/>
      <c r="K6" s="555"/>
      <c r="L6" s="32"/>
      <c r="M6" s="31"/>
      <c r="N6" s="34"/>
      <c r="O6" s="32"/>
      <c r="P6" s="35"/>
      <c r="Q6" s="259"/>
    </row>
    <row r="7" spans="1:23" s="11" customFormat="1" ht="15" customHeight="1">
      <c r="A7" s="274"/>
      <c r="B7" s="38"/>
      <c r="C7" s="38"/>
      <c r="D7" s="38"/>
      <c r="E7" s="37"/>
      <c r="F7" s="38"/>
      <c r="G7" s="37"/>
      <c r="H7" s="38"/>
      <c r="I7" s="39"/>
      <c r="J7" s="38"/>
      <c r="K7" s="40"/>
      <c r="L7" s="38"/>
      <c r="M7" s="39"/>
      <c r="N7" s="41"/>
      <c r="O7" s="38"/>
      <c r="P7" s="42"/>
      <c r="Q7" s="8"/>
      <c r="S7" s="556" t="s">
        <v>105</v>
      </c>
      <c r="T7" s="557"/>
      <c r="U7" s="557"/>
      <c r="V7" s="557"/>
      <c r="W7" s="558"/>
    </row>
    <row r="8" spans="1:17" s="11" customFormat="1" ht="6.75" customHeight="1">
      <c r="A8" s="275"/>
      <c r="B8" s="20"/>
      <c r="C8" s="20"/>
      <c r="D8" s="20"/>
      <c r="E8" s="22"/>
      <c r="F8" s="20"/>
      <c r="G8" s="22"/>
      <c r="H8" s="20"/>
      <c r="I8" s="23"/>
      <c r="J8" s="20"/>
      <c r="K8" s="24"/>
      <c r="L8" s="20"/>
      <c r="M8" s="23"/>
      <c r="N8" s="25"/>
      <c r="O8" s="20"/>
      <c r="P8" s="43"/>
      <c r="Q8" s="8"/>
    </row>
    <row r="9" spans="1:24" ht="15.75" customHeight="1">
      <c r="A9" s="44" t="s">
        <v>13</v>
      </c>
      <c r="B9" s="463" t="s">
        <v>60</v>
      </c>
      <c r="C9" s="44" t="s">
        <v>11</v>
      </c>
      <c r="D9" s="44" t="s">
        <v>12</v>
      </c>
      <c r="E9" s="45" t="s">
        <v>14</v>
      </c>
      <c r="F9" s="51" t="s">
        <v>15</v>
      </c>
      <c r="G9" s="45" t="s">
        <v>16</v>
      </c>
      <c r="H9" s="51" t="s">
        <v>15</v>
      </c>
      <c r="I9" s="261" t="s">
        <v>17</v>
      </c>
      <c r="J9" s="262" t="s">
        <v>15</v>
      </c>
      <c r="K9" s="261" t="s">
        <v>18</v>
      </c>
      <c r="L9" s="262" t="s">
        <v>15</v>
      </c>
      <c r="M9" s="265" t="s">
        <v>19</v>
      </c>
      <c r="N9" s="266" t="s">
        <v>15</v>
      </c>
      <c r="O9" s="46" t="s">
        <v>57</v>
      </c>
      <c r="P9" s="47" t="s">
        <v>20</v>
      </c>
      <c r="Q9" s="44" t="s">
        <v>21</v>
      </c>
      <c r="S9" s="469" t="s">
        <v>14</v>
      </c>
      <c r="T9" s="469" t="s">
        <v>16</v>
      </c>
      <c r="U9" s="470" t="s">
        <v>18</v>
      </c>
      <c r="V9" s="471" t="s">
        <v>19</v>
      </c>
      <c r="W9" s="186" t="s">
        <v>20</v>
      </c>
      <c r="X9" s="485" t="s">
        <v>106</v>
      </c>
    </row>
    <row r="10" spans="1:23" s="187" customFormat="1" ht="15.75" customHeight="1">
      <c r="A10" s="479"/>
      <c r="B10" s="479"/>
      <c r="C10" s="479"/>
      <c r="D10" s="479"/>
      <c r="E10" s="387" t="s">
        <v>94</v>
      </c>
      <c r="F10" s="48" t="e">
        <f>VLOOKUP(E10*(-1),VITPOF,2)</f>
        <v>#VALUE!</v>
      </c>
      <c r="G10" s="387" t="s">
        <v>94</v>
      </c>
      <c r="H10" s="48" t="e">
        <f>VLOOKUP(G10*(-1),HAIESPOF,2)</f>
        <v>#VALUE!</v>
      </c>
      <c r="I10" s="263"/>
      <c r="J10" s="264">
        <v>0</v>
      </c>
      <c r="K10" s="399" t="s">
        <v>94</v>
      </c>
      <c r="L10" s="264" t="e">
        <f aca="true" t="shared" si="0" ref="L10:L15">VLOOKUP(K10,PENTPOF,2)</f>
        <v>#N/A</v>
      </c>
      <c r="M10" s="410" t="s">
        <v>94</v>
      </c>
      <c r="N10" s="267" t="e">
        <f aca="true" t="shared" si="1" ref="N10:N15">VLOOKUP(M10,MBPOF,2)</f>
        <v>#N/A</v>
      </c>
      <c r="O10" s="392"/>
      <c r="P10" s="473" t="e">
        <f aca="true" t="shared" si="2" ref="P10:P15">F10+H10+J10+L10+N10</f>
        <v>#VALUE!</v>
      </c>
      <c r="Q10" s="220" t="s">
        <v>50</v>
      </c>
      <c r="R10" s="52"/>
      <c r="S10" s="187" t="e">
        <f aca="true" t="shared" si="3" ref="S10:S41">RANK(E10,$E$10:$E$150,2)</f>
        <v>#VALUE!</v>
      </c>
      <c r="T10" s="187" t="e">
        <f aca="true" t="shared" si="4" ref="T10:T41">RANK(G10,$G$10:$G$150,2)</f>
        <v>#VALUE!</v>
      </c>
      <c r="U10" s="187" t="e">
        <f aca="true" t="shared" si="5" ref="U10:U41">RANK(K10,$K$10:$K$150,0)</f>
        <v>#VALUE!</v>
      </c>
      <c r="V10" s="187" t="e">
        <f aca="true" t="shared" si="6" ref="V10:V41">RANK(M10,$M$10:$M$150,0)</f>
        <v>#VALUE!</v>
      </c>
      <c r="W10" s="187" t="e">
        <f aca="true" t="shared" si="7" ref="W10:W41">RANK(X10,$X$10:$X$150,0)</f>
        <v>#N/A</v>
      </c>
    </row>
    <row r="11" spans="1:23" s="187" customFormat="1" ht="15.75" customHeight="1">
      <c r="A11" s="498" t="s">
        <v>452</v>
      </c>
      <c r="B11" s="525" t="s">
        <v>450</v>
      </c>
      <c r="C11" s="495" t="s">
        <v>451</v>
      </c>
      <c r="D11" s="498" t="s">
        <v>237</v>
      </c>
      <c r="E11" s="387">
        <v>6.6</v>
      </c>
      <c r="F11" s="48">
        <f>VLOOKUP(E11*(-1),VITPOF,2)</f>
        <v>5</v>
      </c>
      <c r="G11" s="387" t="s">
        <v>94</v>
      </c>
      <c r="H11" s="48">
        <v>0</v>
      </c>
      <c r="I11" s="263"/>
      <c r="J11" s="264">
        <v>0</v>
      </c>
      <c r="K11" s="399">
        <v>6.4</v>
      </c>
      <c r="L11" s="264">
        <f>VLOOKUP(K11,PENTPOF,2)</f>
        <v>8</v>
      </c>
      <c r="M11" s="410">
        <v>4.15</v>
      </c>
      <c r="N11" s="267">
        <f>VLOOKUP(M11,MBPOF,2)</f>
        <v>8</v>
      </c>
      <c r="O11" s="392"/>
      <c r="P11" s="186">
        <f>F11+H11+J11+L11+N11</f>
        <v>21</v>
      </c>
      <c r="Q11" s="220" t="s">
        <v>50</v>
      </c>
      <c r="R11" s="52"/>
      <c r="S11" s="187">
        <f t="shared" si="3"/>
        <v>24</v>
      </c>
      <c r="T11" s="187" t="e">
        <f t="shared" si="4"/>
        <v>#VALUE!</v>
      </c>
      <c r="U11" s="187">
        <f t="shared" si="5"/>
        <v>33</v>
      </c>
      <c r="V11" s="187">
        <f t="shared" si="6"/>
        <v>31</v>
      </c>
      <c r="W11" s="187" t="e">
        <f t="shared" si="7"/>
        <v>#N/A</v>
      </c>
    </row>
    <row r="12" spans="1:23" s="187" customFormat="1" ht="15.75" customHeight="1">
      <c r="A12" s="477">
        <v>1993769</v>
      </c>
      <c r="B12" s="524" t="s">
        <v>242</v>
      </c>
      <c r="C12" s="486" t="s">
        <v>243</v>
      </c>
      <c r="D12" s="498" t="s">
        <v>237</v>
      </c>
      <c r="E12" s="387">
        <v>5.8</v>
      </c>
      <c r="F12" s="48">
        <f>VLOOKUP(E12*(-1),VITPOF,2)</f>
        <v>11</v>
      </c>
      <c r="G12" s="387" t="s">
        <v>94</v>
      </c>
      <c r="H12" s="48">
        <v>0</v>
      </c>
      <c r="I12" s="263"/>
      <c r="J12" s="264">
        <v>0</v>
      </c>
      <c r="K12" s="399">
        <v>7.6</v>
      </c>
      <c r="L12" s="264">
        <f>VLOOKUP(K12,PENTPOF,2)</f>
        <v>14</v>
      </c>
      <c r="M12" s="410">
        <v>5.9</v>
      </c>
      <c r="N12" s="267">
        <f>VLOOKUP(M12,MBPOF,2)</f>
        <v>15</v>
      </c>
      <c r="O12" s="392"/>
      <c r="P12" s="186">
        <f>F12+H12+J12+L12+N12</f>
        <v>40</v>
      </c>
      <c r="Q12" s="220" t="s">
        <v>50</v>
      </c>
      <c r="R12" s="52"/>
      <c r="S12" s="187">
        <f t="shared" si="3"/>
        <v>8</v>
      </c>
      <c r="T12" s="187" t="e">
        <f t="shared" si="4"/>
        <v>#VALUE!</v>
      </c>
      <c r="U12" s="187">
        <f t="shared" si="5"/>
        <v>14</v>
      </c>
      <c r="V12" s="187">
        <f t="shared" si="6"/>
        <v>8</v>
      </c>
      <c r="W12" s="187" t="e">
        <f t="shared" si="7"/>
        <v>#N/A</v>
      </c>
    </row>
    <row r="13" spans="1:23" s="187" customFormat="1" ht="15.75" customHeight="1">
      <c r="A13" s="477">
        <v>2027674</v>
      </c>
      <c r="B13" s="524" t="s">
        <v>244</v>
      </c>
      <c r="C13" s="486" t="s">
        <v>245</v>
      </c>
      <c r="D13" s="498" t="s">
        <v>237</v>
      </c>
      <c r="E13" s="387">
        <v>6.3</v>
      </c>
      <c r="F13" s="48">
        <f>VLOOKUP(E13*(-1),VITPOF,2)</f>
        <v>6</v>
      </c>
      <c r="G13" s="387" t="s">
        <v>94</v>
      </c>
      <c r="H13" s="48">
        <v>0</v>
      </c>
      <c r="I13" s="263"/>
      <c r="J13" s="264">
        <v>0</v>
      </c>
      <c r="K13" s="399">
        <v>6.3</v>
      </c>
      <c r="L13" s="264">
        <f>VLOOKUP(K13,PENTPOF,2)</f>
        <v>8</v>
      </c>
      <c r="M13" s="410">
        <v>3.9</v>
      </c>
      <c r="N13" s="267">
        <f>VLOOKUP(M13,MBPOF,2)</f>
        <v>7</v>
      </c>
      <c r="O13" s="392"/>
      <c r="P13" s="186">
        <f>F13+H13+J13+L13+N13</f>
        <v>21</v>
      </c>
      <c r="Q13" s="220" t="s">
        <v>50</v>
      </c>
      <c r="R13" s="52"/>
      <c r="S13" s="187">
        <f t="shared" si="3"/>
        <v>20</v>
      </c>
      <c r="T13" s="187" t="e">
        <f t="shared" si="4"/>
        <v>#VALUE!</v>
      </c>
      <c r="U13" s="187">
        <f t="shared" si="5"/>
        <v>35</v>
      </c>
      <c r="V13" s="187">
        <f t="shared" si="6"/>
        <v>33</v>
      </c>
      <c r="W13" s="187" t="e">
        <f t="shared" si="7"/>
        <v>#N/A</v>
      </c>
    </row>
    <row r="14" spans="1:23" s="187" customFormat="1" ht="15.75" customHeight="1">
      <c r="A14" s="477">
        <v>2104789</v>
      </c>
      <c r="B14" s="524" t="s">
        <v>240</v>
      </c>
      <c r="C14" s="486" t="s">
        <v>229</v>
      </c>
      <c r="D14" s="498" t="s">
        <v>237</v>
      </c>
      <c r="E14" s="387">
        <v>5.8</v>
      </c>
      <c r="F14" s="48">
        <f>VLOOKUP(E14*(-1),VITPOF,2)</f>
        <v>11</v>
      </c>
      <c r="G14" s="387" t="s">
        <v>94</v>
      </c>
      <c r="H14" s="48">
        <v>0</v>
      </c>
      <c r="I14" s="263"/>
      <c r="J14" s="264">
        <v>0</v>
      </c>
      <c r="K14" s="399">
        <v>7.7</v>
      </c>
      <c r="L14" s="264">
        <f t="shared" si="0"/>
        <v>15</v>
      </c>
      <c r="M14" s="410">
        <v>7.55</v>
      </c>
      <c r="N14" s="267">
        <f t="shared" si="1"/>
        <v>22</v>
      </c>
      <c r="O14" s="392"/>
      <c r="P14" s="186">
        <f t="shared" si="2"/>
        <v>48</v>
      </c>
      <c r="Q14" s="220" t="s">
        <v>50</v>
      </c>
      <c r="R14" s="52"/>
      <c r="S14" s="187">
        <f t="shared" si="3"/>
        <v>8</v>
      </c>
      <c r="T14" s="187" t="e">
        <f t="shared" si="4"/>
        <v>#VALUE!</v>
      </c>
      <c r="U14" s="187">
        <f t="shared" si="5"/>
        <v>9</v>
      </c>
      <c r="V14" s="187">
        <f t="shared" si="6"/>
        <v>1</v>
      </c>
      <c r="W14" s="187" t="e">
        <f t="shared" si="7"/>
        <v>#N/A</v>
      </c>
    </row>
    <row r="15" spans="1:23" s="187" customFormat="1" ht="15.75" customHeight="1">
      <c r="A15" s="477">
        <v>2097888</v>
      </c>
      <c r="B15" s="524" t="s">
        <v>241</v>
      </c>
      <c r="C15" s="486" t="s">
        <v>185</v>
      </c>
      <c r="D15" s="498" t="s">
        <v>237</v>
      </c>
      <c r="E15" s="387">
        <v>5.8</v>
      </c>
      <c r="F15" s="48">
        <f>VLOOKUP(E15*(-1),VITPOF,2)</f>
        <v>11</v>
      </c>
      <c r="G15" s="387" t="s">
        <v>94</v>
      </c>
      <c r="H15" s="48">
        <v>0</v>
      </c>
      <c r="I15" s="263"/>
      <c r="J15" s="264">
        <v>0</v>
      </c>
      <c r="K15" s="399">
        <v>7.15</v>
      </c>
      <c r="L15" s="264">
        <f t="shared" si="0"/>
        <v>12</v>
      </c>
      <c r="M15" s="410">
        <v>5.52</v>
      </c>
      <c r="N15" s="267">
        <f t="shared" si="1"/>
        <v>14</v>
      </c>
      <c r="O15" s="392"/>
      <c r="P15" s="186">
        <f t="shared" si="2"/>
        <v>37</v>
      </c>
      <c r="Q15" s="220" t="s">
        <v>50</v>
      </c>
      <c r="R15" s="52"/>
      <c r="S15" s="187">
        <f t="shared" si="3"/>
        <v>8</v>
      </c>
      <c r="T15" s="187" t="e">
        <f t="shared" si="4"/>
        <v>#VALUE!</v>
      </c>
      <c r="U15" s="187">
        <f t="shared" si="5"/>
        <v>21</v>
      </c>
      <c r="V15" s="187">
        <f t="shared" si="6"/>
        <v>12</v>
      </c>
      <c r="W15" s="187" t="e">
        <f t="shared" si="7"/>
        <v>#N/A</v>
      </c>
    </row>
    <row r="16" spans="1:23" s="187" customFormat="1" ht="15.75" customHeight="1">
      <c r="A16" s="477">
        <v>1987811</v>
      </c>
      <c r="B16" s="524" t="s">
        <v>246</v>
      </c>
      <c r="C16" s="486" t="s">
        <v>247</v>
      </c>
      <c r="D16" s="498" t="s">
        <v>237</v>
      </c>
      <c r="E16" s="387">
        <v>7</v>
      </c>
      <c r="F16" s="48">
        <f>VLOOKUP(E16*(-1),VITPOF,2)</f>
        <v>3</v>
      </c>
      <c r="G16" s="387" t="s">
        <v>94</v>
      </c>
      <c r="H16" s="48">
        <v>0</v>
      </c>
      <c r="I16" s="263"/>
      <c r="J16" s="264">
        <v>0</v>
      </c>
      <c r="K16" s="399">
        <v>6.4</v>
      </c>
      <c r="L16" s="264">
        <f aca="true" t="shared" si="8" ref="L16:L22">VLOOKUP(K16,PENTPOF,2)</f>
        <v>8</v>
      </c>
      <c r="M16" s="410">
        <v>4.95</v>
      </c>
      <c r="N16" s="267">
        <f aca="true" t="shared" si="9" ref="N16:N22">VLOOKUP(M16,MBPOF,2)</f>
        <v>11</v>
      </c>
      <c r="O16" s="392"/>
      <c r="P16" s="186">
        <f aca="true" t="shared" si="10" ref="P16:P22">F16+H16+J16+L16+N16</f>
        <v>22</v>
      </c>
      <c r="Q16" s="220" t="s">
        <v>50</v>
      </c>
      <c r="R16" s="52"/>
      <c r="S16" s="187">
        <f t="shared" si="3"/>
        <v>29</v>
      </c>
      <c r="T16" s="187" t="e">
        <f t="shared" si="4"/>
        <v>#VALUE!</v>
      </c>
      <c r="U16" s="187">
        <f t="shared" si="5"/>
        <v>33</v>
      </c>
      <c r="V16" s="187">
        <f t="shared" si="6"/>
        <v>22</v>
      </c>
      <c r="W16" s="187" t="e">
        <f t="shared" si="7"/>
        <v>#N/A</v>
      </c>
    </row>
    <row r="17" spans="1:23" s="187" customFormat="1" ht="15.75" customHeight="1">
      <c r="A17" s="477">
        <v>2092011</v>
      </c>
      <c r="B17" s="524" t="s">
        <v>248</v>
      </c>
      <c r="C17" s="486" t="s">
        <v>185</v>
      </c>
      <c r="D17" s="498" t="s">
        <v>237</v>
      </c>
      <c r="E17" s="387">
        <v>6.1</v>
      </c>
      <c r="F17" s="48">
        <f>VLOOKUP(E17*(-1),VITPOF,2)</f>
        <v>8</v>
      </c>
      <c r="G17" s="387" t="s">
        <v>94</v>
      </c>
      <c r="H17" s="48">
        <v>0</v>
      </c>
      <c r="I17" s="263"/>
      <c r="J17" s="264">
        <v>0</v>
      </c>
      <c r="K17" s="399">
        <v>7</v>
      </c>
      <c r="L17" s="264">
        <f t="shared" si="8"/>
        <v>11</v>
      </c>
      <c r="M17" s="410">
        <v>2.6</v>
      </c>
      <c r="N17" s="267">
        <f t="shared" si="9"/>
        <v>3</v>
      </c>
      <c r="O17" s="392"/>
      <c r="P17" s="186">
        <f t="shared" si="10"/>
        <v>22</v>
      </c>
      <c r="Q17" s="220" t="s">
        <v>50</v>
      </c>
      <c r="R17" s="52"/>
      <c r="S17" s="187">
        <f t="shared" si="3"/>
        <v>14</v>
      </c>
      <c r="T17" s="187" t="e">
        <f t="shared" si="4"/>
        <v>#VALUE!</v>
      </c>
      <c r="U17" s="187">
        <f t="shared" si="5"/>
        <v>24</v>
      </c>
      <c r="V17" s="187">
        <f t="shared" si="6"/>
        <v>44</v>
      </c>
      <c r="W17" s="187" t="e">
        <f t="shared" si="7"/>
        <v>#N/A</v>
      </c>
    </row>
    <row r="18" spans="1:23" s="187" customFormat="1" ht="15.75" customHeight="1">
      <c r="A18" s="477">
        <v>2118306</v>
      </c>
      <c r="B18" s="524" t="s">
        <v>233</v>
      </c>
      <c r="C18" s="486" t="s">
        <v>249</v>
      </c>
      <c r="D18" s="498" t="s">
        <v>237</v>
      </c>
      <c r="E18" s="387">
        <v>5.7</v>
      </c>
      <c r="F18" s="48">
        <f>VLOOKUP(E18*(-1),VITPOF,2)</f>
        <v>13</v>
      </c>
      <c r="G18" s="387" t="s">
        <v>94</v>
      </c>
      <c r="H18" s="48">
        <v>0</v>
      </c>
      <c r="I18" s="263"/>
      <c r="J18" s="264">
        <v>0</v>
      </c>
      <c r="K18" s="399">
        <v>6.7</v>
      </c>
      <c r="L18" s="264">
        <f>VLOOKUP(K18,PENTPOF,2)</f>
        <v>10</v>
      </c>
      <c r="M18" s="410">
        <v>6</v>
      </c>
      <c r="N18" s="267">
        <f>VLOOKUP(M18,MBPOF,2)</f>
        <v>16</v>
      </c>
      <c r="O18" s="392"/>
      <c r="P18" s="186">
        <f>F18+H18+J18+L18+N18</f>
        <v>39</v>
      </c>
      <c r="Q18" s="220" t="s">
        <v>50</v>
      </c>
      <c r="R18" s="52"/>
      <c r="S18" s="187">
        <f t="shared" si="3"/>
        <v>5</v>
      </c>
      <c r="T18" s="187" t="e">
        <f t="shared" si="4"/>
        <v>#VALUE!</v>
      </c>
      <c r="U18" s="187">
        <f t="shared" si="5"/>
        <v>27</v>
      </c>
      <c r="V18" s="187">
        <f t="shared" si="6"/>
        <v>6</v>
      </c>
      <c r="W18" s="187" t="e">
        <f t="shared" si="7"/>
        <v>#N/A</v>
      </c>
    </row>
    <row r="19" spans="1:23" s="187" customFormat="1" ht="15.75" customHeight="1">
      <c r="A19" s="477">
        <v>1987806</v>
      </c>
      <c r="B19" s="524" t="s">
        <v>449</v>
      </c>
      <c r="C19" s="486" t="s">
        <v>185</v>
      </c>
      <c r="D19" s="498" t="s">
        <v>237</v>
      </c>
      <c r="E19" s="387" t="s">
        <v>94</v>
      </c>
      <c r="F19" s="48">
        <v>0</v>
      </c>
      <c r="G19" s="387">
        <v>6</v>
      </c>
      <c r="H19" s="48">
        <f>VLOOKUP(G19*(-1),HAIESPOF,2)</f>
        <v>27</v>
      </c>
      <c r="I19" s="263"/>
      <c r="J19" s="264">
        <v>0</v>
      </c>
      <c r="K19" s="399">
        <v>8.2</v>
      </c>
      <c r="L19" s="264">
        <f>VLOOKUP(K19,PENTPOF,2)</f>
        <v>17</v>
      </c>
      <c r="M19" s="410">
        <v>6.75</v>
      </c>
      <c r="N19" s="267">
        <f>VLOOKUP(M19,MBPOF,2)</f>
        <v>19</v>
      </c>
      <c r="O19" s="392"/>
      <c r="P19" s="186">
        <f>F19+H19+J19+L19+N19</f>
        <v>63</v>
      </c>
      <c r="Q19" s="220" t="s">
        <v>50</v>
      </c>
      <c r="R19" s="52"/>
      <c r="S19" s="187" t="e">
        <f t="shared" si="3"/>
        <v>#VALUE!</v>
      </c>
      <c r="T19" s="187">
        <f t="shared" si="4"/>
        <v>1</v>
      </c>
      <c r="U19" s="187">
        <f t="shared" si="5"/>
        <v>5</v>
      </c>
      <c r="V19" s="187">
        <f t="shared" si="6"/>
        <v>2</v>
      </c>
      <c r="W19" s="187" t="e">
        <f t="shared" si="7"/>
        <v>#N/A</v>
      </c>
    </row>
    <row r="20" spans="1:23" s="187" customFormat="1" ht="15.75" customHeight="1">
      <c r="A20" s="477">
        <v>2137471</v>
      </c>
      <c r="B20" s="524" t="s">
        <v>252</v>
      </c>
      <c r="C20" s="486" t="s">
        <v>253</v>
      </c>
      <c r="D20" s="498" t="s">
        <v>237</v>
      </c>
      <c r="E20" s="387">
        <v>6</v>
      </c>
      <c r="F20" s="48">
        <f>VLOOKUP(E20*(-1),VITPOF,2)</f>
        <v>9</v>
      </c>
      <c r="G20" s="387" t="s">
        <v>94</v>
      </c>
      <c r="H20" s="48">
        <v>0</v>
      </c>
      <c r="I20" s="263"/>
      <c r="J20" s="264">
        <v>0</v>
      </c>
      <c r="K20" s="399">
        <v>7.5</v>
      </c>
      <c r="L20" s="264">
        <f>VLOOKUP(K20,PENTPOF,2)</f>
        <v>14</v>
      </c>
      <c r="M20" s="410">
        <v>5.65</v>
      </c>
      <c r="N20" s="267">
        <f>VLOOKUP(M20,MBPOF,2)</f>
        <v>14</v>
      </c>
      <c r="O20" s="392"/>
      <c r="P20" s="186">
        <f>F20+H20+J20+L20+N20</f>
        <v>37</v>
      </c>
      <c r="Q20" s="220" t="s">
        <v>50</v>
      </c>
      <c r="R20" s="52"/>
      <c r="S20" s="187">
        <f t="shared" si="3"/>
        <v>13</v>
      </c>
      <c r="T20" s="187" t="e">
        <f t="shared" si="4"/>
        <v>#VALUE!</v>
      </c>
      <c r="U20" s="187">
        <f t="shared" si="5"/>
        <v>15</v>
      </c>
      <c r="V20" s="187">
        <f t="shared" si="6"/>
        <v>10</v>
      </c>
      <c r="W20" s="187" t="e">
        <f t="shared" si="7"/>
        <v>#N/A</v>
      </c>
    </row>
    <row r="21" spans="1:23" s="187" customFormat="1" ht="15.75" customHeight="1">
      <c r="A21" s="477"/>
      <c r="B21" s="486"/>
      <c r="C21" s="486"/>
      <c r="D21" s="498"/>
      <c r="E21" s="387" t="s">
        <v>94</v>
      </c>
      <c r="F21" s="48" t="e">
        <f>VLOOKUP(E21*(-1),VITPOF,2)</f>
        <v>#VALUE!</v>
      </c>
      <c r="G21" s="387" t="s">
        <v>94</v>
      </c>
      <c r="H21" s="48" t="e">
        <f>VLOOKUP(G21*(-1),HAIESPOF,2)</f>
        <v>#VALUE!</v>
      </c>
      <c r="I21" s="263"/>
      <c r="J21" s="264">
        <v>0</v>
      </c>
      <c r="K21" s="399" t="s">
        <v>94</v>
      </c>
      <c r="L21" s="264" t="e">
        <f t="shared" si="8"/>
        <v>#N/A</v>
      </c>
      <c r="M21" s="410" t="s">
        <v>94</v>
      </c>
      <c r="N21" s="267" t="e">
        <f t="shared" si="9"/>
        <v>#N/A</v>
      </c>
      <c r="O21" s="392"/>
      <c r="P21" s="186" t="e">
        <f t="shared" si="10"/>
        <v>#VALUE!</v>
      </c>
      <c r="Q21" s="220" t="s">
        <v>50</v>
      </c>
      <c r="R21" s="52"/>
      <c r="S21" s="187" t="e">
        <f t="shared" si="3"/>
        <v>#VALUE!</v>
      </c>
      <c r="T21" s="187" t="e">
        <f t="shared" si="4"/>
        <v>#VALUE!</v>
      </c>
      <c r="U21" s="187" t="e">
        <f t="shared" si="5"/>
        <v>#VALUE!</v>
      </c>
      <c r="V21" s="187" t="e">
        <f t="shared" si="6"/>
        <v>#VALUE!</v>
      </c>
      <c r="W21" s="187" t="e">
        <f t="shared" si="7"/>
        <v>#N/A</v>
      </c>
    </row>
    <row r="22" spans="1:23" s="187" customFormat="1" ht="15.75" customHeight="1">
      <c r="A22" s="477">
        <v>2040168</v>
      </c>
      <c r="B22" s="524" t="s">
        <v>280</v>
      </c>
      <c r="C22" s="486" t="s">
        <v>177</v>
      </c>
      <c r="D22" s="498" t="s">
        <v>277</v>
      </c>
      <c r="E22" s="387">
        <v>6.7</v>
      </c>
      <c r="F22" s="48">
        <f>VLOOKUP(E22*(-1),VITPOF,2)</f>
        <v>4</v>
      </c>
      <c r="G22" s="387" t="s">
        <v>94</v>
      </c>
      <c r="H22" s="48">
        <v>0</v>
      </c>
      <c r="I22" s="263"/>
      <c r="J22" s="264">
        <v>0</v>
      </c>
      <c r="K22" s="399">
        <v>6.55</v>
      </c>
      <c r="L22" s="264">
        <f t="shared" si="8"/>
        <v>9</v>
      </c>
      <c r="M22" s="410">
        <v>3.6</v>
      </c>
      <c r="N22" s="267">
        <f t="shared" si="9"/>
        <v>6</v>
      </c>
      <c r="O22" s="392"/>
      <c r="P22" s="186">
        <f t="shared" si="10"/>
        <v>19</v>
      </c>
      <c r="Q22" s="220" t="s">
        <v>50</v>
      </c>
      <c r="R22" s="52"/>
      <c r="S22" s="187">
        <f t="shared" si="3"/>
        <v>26</v>
      </c>
      <c r="T22" s="187" t="e">
        <f t="shared" si="4"/>
        <v>#VALUE!</v>
      </c>
      <c r="U22" s="187">
        <f t="shared" si="5"/>
        <v>30</v>
      </c>
      <c r="V22" s="187">
        <f t="shared" si="6"/>
        <v>37</v>
      </c>
      <c r="W22" s="187" t="e">
        <f t="shared" si="7"/>
        <v>#N/A</v>
      </c>
    </row>
    <row r="23" spans="1:23" s="187" customFormat="1" ht="15.75" customHeight="1">
      <c r="A23" s="477">
        <v>2120432</v>
      </c>
      <c r="B23" s="524" t="s">
        <v>294</v>
      </c>
      <c r="C23" s="486" t="s">
        <v>295</v>
      </c>
      <c r="D23" s="498" t="s">
        <v>277</v>
      </c>
      <c r="E23" s="387">
        <v>6.3</v>
      </c>
      <c r="F23" s="48">
        <f>VLOOKUP(E23*(-1),VITPOF,2)</f>
        <v>6</v>
      </c>
      <c r="G23" s="387" t="s">
        <v>94</v>
      </c>
      <c r="H23" s="48">
        <v>0</v>
      </c>
      <c r="I23" s="263"/>
      <c r="J23" s="264">
        <v>0</v>
      </c>
      <c r="K23" s="399">
        <v>5.9</v>
      </c>
      <c r="L23" s="264">
        <f>VLOOKUP(K23,PENTPOF,2)</f>
        <v>6</v>
      </c>
      <c r="M23" s="410">
        <v>3.9</v>
      </c>
      <c r="N23" s="267">
        <f>VLOOKUP(M23,MBPOF,2)</f>
        <v>7</v>
      </c>
      <c r="O23" s="392"/>
      <c r="P23" s="186">
        <f>F23+H23+J23+L23+N23</f>
        <v>19</v>
      </c>
      <c r="Q23" s="220" t="s">
        <v>50</v>
      </c>
      <c r="R23" s="52"/>
      <c r="S23" s="187">
        <f t="shared" si="3"/>
        <v>20</v>
      </c>
      <c r="T23" s="187" t="e">
        <f t="shared" si="4"/>
        <v>#VALUE!</v>
      </c>
      <c r="U23" s="187">
        <f t="shared" si="5"/>
        <v>40</v>
      </c>
      <c r="V23" s="187">
        <f t="shared" si="6"/>
        <v>33</v>
      </c>
      <c r="W23" s="187" t="e">
        <f t="shared" si="7"/>
        <v>#N/A</v>
      </c>
    </row>
    <row r="24" spans="1:23" s="187" customFormat="1" ht="15.75" customHeight="1">
      <c r="A24" s="477">
        <v>1933467</v>
      </c>
      <c r="B24" s="524" t="s">
        <v>299</v>
      </c>
      <c r="C24" s="486" t="s">
        <v>254</v>
      </c>
      <c r="D24" s="498" t="s">
        <v>277</v>
      </c>
      <c r="E24" s="387">
        <v>5.7</v>
      </c>
      <c r="F24" s="48">
        <f>VLOOKUP(E24*(-1),VITPOF,2)</f>
        <v>13</v>
      </c>
      <c r="G24" s="387" t="s">
        <v>94</v>
      </c>
      <c r="H24" s="48">
        <v>0</v>
      </c>
      <c r="I24" s="263"/>
      <c r="J24" s="264">
        <v>0</v>
      </c>
      <c r="K24" s="399">
        <v>7.45</v>
      </c>
      <c r="L24" s="264">
        <f aca="true" t="shared" si="11" ref="L24:L31">VLOOKUP(K24,PENTPOF,2)</f>
        <v>13</v>
      </c>
      <c r="M24" s="410">
        <v>4.9</v>
      </c>
      <c r="N24" s="267">
        <f aca="true" t="shared" si="12" ref="N24:N31">VLOOKUP(M24,MBPOF,2)</f>
        <v>11</v>
      </c>
      <c r="O24" s="392"/>
      <c r="P24" s="186">
        <f aca="true" t="shared" si="13" ref="P24:P31">F24+H24+J24+L24+N24</f>
        <v>37</v>
      </c>
      <c r="Q24" s="220" t="s">
        <v>50</v>
      </c>
      <c r="R24" s="52"/>
      <c r="S24" s="187">
        <f t="shared" si="3"/>
        <v>5</v>
      </c>
      <c r="T24" s="187" t="e">
        <f t="shared" si="4"/>
        <v>#VALUE!</v>
      </c>
      <c r="U24" s="187">
        <f t="shared" si="5"/>
        <v>18</v>
      </c>
      <c r="V24" s="187">
        <f t="shared" si="6"/>
        <v>23</v>
      </c>
      <c r="W24" s="187" t="e">
        <f t="shared" si="7"/>
        <v>#N/A</v>
      </c>
    </row>
    <row r="25" spans="1:23" s="187" customFormat="1" ht="15.75" customHeight="1">
      <c r="A25" s="477">
        <v>2127160</v>
      </c>
      <c r="B25" s="524" t="s">
        <v>302</v>
      </c>
      <c r="C25" s="486" t="s">
        <v>303</v>
      </c>
      <c r="D25" s="498" t="s">
        <v>277</v>
      </c>
      <c r="E25" s="387">
        <v>5.7</v>
      </c>
      <c r="F25" s="48">
        <f>VLOOKUP(E25*(-1),VITPOF,2)</f>
        <v>13</v>
      </c>
      <c r="G25" s="387" t="s">
        <v>94</v>
      </c>
      <c r="H25" s="48">
        <v>0</v>
      </c>
      <c r="I25" s="263"/>
      <c r="J25" s="264">
        <v>0</v>
      </c>
      <c r="K25" s="399">
        <v>6.85</v>
      </c>
      <c r="L25" s="264">
        <f>VLOOKUP(K25,PENTPOF,2)</f>
        <v>10</v>
      </c>
      <c r="M25" s="410">
        <v>3.8</v>
      </c>
      <c r="N25" s="267">
        <f>VLOOKUP(M25,MBPOF,2)</f>
        <v>7</v>
      </c>
      <c r="O25" s="392"/>
      <c r="P25" s="186">
        <f>F25+H25+J25+L25+N25</f>
        <v>30</v>
      </c>
      <c r="Q25" s="220" t="s">
        <v>50</v>
      </c>
      <c r="R25" s="52"/>
      <c r="S25" s="187">
        <f t="shared" si="3"/>
        <v>5</v>
      </c>
      <c r="T25" s="187" t="e">
        <f t="shared" si="4"/>
        <v>#VALUE!</v>
      </c>
      <c r="U25" s="187">
        <f t="shared" si="5"/>
        <v>25</v>
      </c>
      <c r="V25" s="187">
        <f t="shared" si="6"/>
        <v>36</v>
      </c>
      <c r="W25" s="187" t="e">
        <f t="shared" si="7"/>
        <v>#N/A</v>
      </c>
    </row>
    <row r="26" spans="1:23" s="187" customFormat="1" ht="15.75" customHeight="1">
      <c r="A26" s="477">
        <v>1838220</v>
      </c>
      <c r="B26" s="524" t="s">
        <v>304</v>
      </c>
      <c r="C26" s="486" t="s">
        <v>305</v>
      </c>
      <c r="D26" s="498" t="s">
        <v>277</v>
      </c>
      <c r="E26" s="387" t="s">
        <v>94</v>
      </c>
      <c r="F26" s="48">
        <v>0</v>
      </c>
      <c r="G26" s="387">
        <v>6.1</v>
      </c>
      <c r="H26" s="48">
        <f>VLOOKUP(G26*(-1),HAIESPOF,2)</f>
        <v>25</v>
      </c>
      <c r="I26" s="263"/>
      <c r="J26" s="264">
        <v>0</v>
      </c>
      <c r="K26" s="399">
        <v>8.95</v>
      </c>
      <c r="L26" s="264">
        <f>VLOOKUP(K26,PENTPOF,2)</f>
        <v>21</v>
      </c>
      <c r="M26" s="410">
        <v>5.4</v>
      </c>
      <c r="N26" s="267">
        <f>VLOOKUP(M26,MBPOF,2)</f>
        <v>13</v>
      </c>
      <c r="O26" s="392"/>
      <c r="P26" s="186">
        <f>F26+H26+J26+L26+N26</f>
        <v>59</v>
      </c>
      <c r="Q26" s="220" t="s">
        <v>50</v>
      </c>
      <c r="R26" s="52"/>
      <c r="S26" s="187" t="e">
        <f t="shared" si="3"/>
        <v>#VALUE!</v>
      </c>
      <c r="T26" s="187">
        <f t="shared" si="4"/>
        <v>3</v>
      </c>
      <c r="U26" s="187">
        <f t="shared" si="5"/>
        <v>1</v>
      </c>
      <c r="V26" s="187">
        <f t="shared" si="6"/>
        <v>14</v>
      </c>
      <c r="W26" s="187" t="e">
        <f t="shared" si="7"/>
        <v>#N/A</v>
      </c>
    </row>
    <row r="27" spans="1:23" s="187" customFormat="1" ht="15.75" customHeight="1">
      <c r="A27" s="477">
        <v>2082694</v>
      </c>
      <c r="B27" s="524" t="s">
        <v>306</v>
      </c>
      <c r="C27" s="486" t="s">
        <v>254</v>
      </c>
      <c r="D27" s="498" t="s">
        <v>277</v>
      </c>
      <c r="E27" s="387">
        <v>6.1</v>
      </c>
      <c r="F27" s="48">
        <f>VLOOKUP(E27*(-1),VITPOF,2)</f>
        <v>8</v>
      </c>
      <c r="G27" s="387" t="s">
        <v>94</v>
      </c>
      <c r="H27" s="48">
        <v>0</v>
      </c>
      <c r="I27" s="263"/>
      <c r="J27" s="264">
        <v>0</v>
      </c>
      <c r="K27" s="399">
        <v>6.7</v>
      </c>
      <c r="L27" s="264">
        <f>VLOOKUP(K27,PENTPOF,2)</f>
        <v>10</v>
      </c>
      <c r="M27" s="410">
        <v>3.3</v>
      </c>
      <c r="N27" s="267">
        <f>VLOOKUP(M27,MBPOF,2)</f>
        <v>5</v>
      </c>
      <c r="O27" s="392"/>
      <c r="P27" s="186">
        <f>F27+H27+J27+L27+N27</f>
        <v>23</v>
      </c>
      <c r="Q27" s="220" t="s">
        <v>50</v>
      </c>
      <c r="R27" s="52"/>
      <c r="S27" s="187">
        <f t="shared" si="3"/>
        <v>14</v>
      </c>
      <c r="T27" s="187" t="e">
        <f t="shared" si="4"/>
        <v>#VALUE!</v>
      </c>
      <c r="U27" s="187">
        <f t="shared" si="5"/>
        <v>27</v>
      </c>
      <c r="V27" s="187">
        <f t="shared" si="6"/>
        <v>42</v>
      </c>
      <c r="W27" s="187" t="e">
        <f t="shared" si="7"/>
        <v>#N/A</v>
      </c>
    </row>
    <row r="28" spans="1:23" s="187" customFormat="1" ht="15.75" customHeight="1">
      <c r="A28" s="502">
        <v>2087033</v>
      </c>
      <c r="B28" s="528" t="s">
        <v>309</v>
      </c>
      <c r="C28" s="503" t="s">
        <v>310</v>
      </c>
      <c r="D28" s="498" t="s">
        <v>277</v>
      </c>
      <c r="E28" s="387">
        <v>6.3</v>
      </c>
      <c r="F28" s="48">
        <f>VLOOKUP(E28*(-1),VITPOF,2)</f>
        <v>6</v>
      </c>
      <c r="G28" s="387" t="s">
        <v>94</v>
      </c>
      <c r="H28" s="48">
        <v>0</v>
      </c>
      <c r="I28" s="263"/>
      <c r="J28" s="264">
        <v>0</v>
      </c>
      <c r="K28" s="399">
        <v>7.25</v>
      </c>
      <c r="L28" s="264">
        <f t="shared" si="11"/>
        <v>12</v>
      </c>
      <c r="M28" s="410">
        <v>5.4</v>
      </c>
      <c r="N28" s="267">
        <f t="shared" si="12"/>
        <v>13</v>
      </c>
      <c r="O28" s="392"/>
      <c r="P28" s="186">
        <f t="shared" si="13"/>
        <v>31</v>
      </c>
      <c r="Q28" s="220" t="s">
        <v>50</v>
      </c>
      <c r="R28" s="52"/>
      <c r="S28" s="187">
        <f t="shared" si="3"/>
        <v>20</v>
      </c>
      <c r="T28" s="187" t="e">
        <f t="shared" si="4"/>
        <v>#VALUE!</v>
      </c>
      <c r="U28" s="187">
        <f t="shared" si="5"/>
        <v>20</v>
      </c>
      <c r="V28" s="187">
        <f t="shared" si="6"/>
        <v>14</v>
      </c>
      <c r="W28" s="187" t="e">
        <f t="shared" si="7"/>
        <v>#N/A</v>
      </c>
    </row>
    <row r="29" spans="1:23" s="187" customFormat="1" ht="15.75" customHeight="1">
      <c r="A29" s="502">
        <v>1936591</v>
      </c>
      <c r="B29" s="528" t="s">
        <v>311</v>
      </c>
      <c r="C29" s="503" t="s">
        <v>312</v>
      </c>
      <c r="D29" s="498" t="s">
        <v>277</v>
      </c>
      <c r="E29" s="387">
        <v>5.4</v>
      </c>
      <c r="F29" s="48">
        <f>VLOOKUP(E29*(-1),VITPOF,2)</f>
        <v>17</v>
      </c>
      <c r="G29" s="387" t="s">
        <v>94</v>
      </c>
      <c r="H29" s="48">
        <v>0</v>
      </c>
      <c r="I29" s="263"/>
      <c r="J29" s="264">
        <v>0</v>
      </c>
      <c r="K29" s="399">
        <v>8.9</v>
      </c>
      <c r="L29" s="264">
        <f t="shared" si="11"/>
        <v>21</v>
      </c>
      <c r="M29" s="410">
        <v>6</v>
      </c>
      <c r="N29" s="267">
        <f t="shared" si="12"/>
        <v>16</v>
      </c>
      <c r="O29" s="392"/>
      <c r="P29" s="186">
        <f t="shared" si="13"/>
        <v>54</v>
      </c>
      <c r="Q29" s="220" t="s">
        <v>50</v>
      </c>
      <c r="R29" s="52"/>
      <c r="S29" s="187">
        <f t="shared" si="3"/>
        <v>1</v>
      </c>
      <c r="T29" s="187" t="e">
        <f t="shared" si="4"/>
        <v>#VALUE!</v>
      </c>
      <c r="U29" s="187">
        <f t="shared" si="5"/>
        <v>2</v>
      </c>
      <c r="V29" s="187">
        <f t="shared" si="6"/>
        <v>6</v>
      </c>
      <c r="W29" s="187" t="e">
        <f t="shared" si="7"/>
        <v>#N/A</v>
      </c>
    </row>
    <row r="30" spans="1:23" s="187" customFormat="1" ht="15.75" customHeight="1">
      <c r="A30" s="502"/>
      <c r="B30" s="493"/>
      <c r="C30" s="503"/>
      <c r="D30" s="498"/>
      <c r="E30" s="387" t="s">
        <v>94</v>
      </c>
      <c r="F30" s="48" t="e">
        <f>VLOOKUP(E30*(-1),VITPOF,2)</f>
        <v>#VALUE!</v>
      </c>
      <c r="G30" s="387" t="s">
        <v>94</v>
      </c>
      <c r="H30" s="48" t="e">
        <f>VLOOKUP(G30*(-1),HAIESPOF,2)</f>
        <v>#VALUE!</v>
      </c>
      <c r="I30" s="263"/>
      <c r="J30" s="264">
        <v>0</v>
      </c>
      <c r="K30" s="399" t="s">
        <v>94</v>
      </c>
      <c r="L30" s="264" t="e">
        <f t="shared" si="11"/>
        <v>#N/A</v>
      </c>
      <c r="M30" s="410" t="s">
        <v>94</v>
      </c>
      <c r="N30" s="267" t="e">
        <f t="shared" si="12"/>
        <v>#N/A</v>
      </c>
      <c r="O30" s="392"/>
      <c r="P30" s="186" t="e">
        <f t="shared" si="13"/>
        <v>#VALUE!</v>
      </c>
      <c r="Q30" s="220" t="s">
        <v>50</v>
      </c>
      <c r="R30" s="52"/>
      <c r="S30" s="187" t="e">
        <f t="shared" si="3"/>
        <v>#VALUE!</v>
      </c>
      <c r="T30" s="187" t="e">
        <f t="shared" si="4"/>
        <v>#VALUE!</v>
      </c>
      <c r="U30" s="187" t="e">
        <f t="shared" si="5"/>
        <v>#VALUE!</v>
      </c>
      <c r="V30" s="187" t="e">
        <f t="shared" si="6"/>
        <v>#VALUE!</v>
      </c>
      <c r="W30" s="187" t="e">
        <f t="shared" si="7"/>
        <v>#N/A</v>
      </c>
    </row>
    <row r="31" spans="1:23" s="187" customFormat="1" ht="15.75" customHeight="1">
      <c r="A31" s="502">
        <v>2082249</v>
      </c>
      <c r="B31" s="528" t="s">
        <v>332</v>
      </c>
      <c r="C31" s="503" t="s">
        <v>320</v>
      </c>
      <c r="D31" s="498" t="s">
        <v>317</v>
      </c>
      <c r="E31" s="387">
        <v>6.7</v>
      </c>
      <c r="F31" s="48">
        <f>VLOOKUP(E31*(-1),VITPOF,2)</f>
        <v>4</v>
      </c>
      <c r="G31" s="387" t="s">
        <v>94</v>
      </c>
      <c r="H31" s="48">
        <v>0</v>
      </c>
      <c r="I31" s="263"/>
      <c r="J31" s="264">
        <v>0</v>
      </c>
      <c r="K31" s="399">
        <v>4.8</v>
      </c>
      <c r="L31" s="264">
        <f t="shared" si="11"/>
        <v>3</v>
      </c>
      <c r="M31" s="410">
        <v>2.5</v>
      </c>
      <c r="N31" s="267">
        <f t="shared" si="12"/>
        <v>3</v>
      </c>
      <c r="O31" s="392"/>
      <c r="P31" s="186">
        <f t="shared" si="13"/>
        <v>10</v>
      </c>
      <c r="Q31" s="220" t="s">
        <v>50</v>
      </c>
      <c r="R31" s="52"/>
      <c r="S31" s="187">
        <f t="shared" si="3"/>
        <v>26</v>
      </c>
      <c r="T31" s="187" t="e">
        <f t="shared" si="4"/>
        <v>#VALUE!</v>
      </c>
      <c r="U31" s="187">
        <f t="shared" si="5"/>
        <v>45</v>
      </c>
      <c r="V31" s="187">
        <f t="shared" si="6"/>
        <v>45</v>
      </c>
      <c r="W31" s="187" t="e">
        <f t="shared" si="7"/>
        <v>#N/A</v>
      </c>
    </row>
    <row r="32" spans="1:23" s="187" customFormat="1" ht="15.75" customHeight="1">
      <c r="A32" s="499">
        <v>2015200</v>
      </c>
      <c r="B32" s="525" t="s">
        <v>321</v>
      </c>
      <c r="C32" s="495" t="s">
        <v>334</v>
      </c>
      <c r="D32" s="498" t="s">
        <v>317</v>
      </c>
      <c r="E32" s="387">
        <v>7</v>
      </c>
      <c r="F32" s="48">
        <f>VLOOKUP(E32*(-1),VITPOF,2)</f>
        <v>3</v>
      </c>
      <c r="G32" s="387" t="s">
        <v>94</v>
      </c>
      <c r="H32" s="48">
        <v>0</v>
      </c>
      <c r="I32" s="263"/>
      <c r="J32" s="264">
        <v>0</v>
      </c>
      <c r="K32" s="399">
        <v>5.7</v>
      </c>
      <c r="L32" s="264">
        <f aca="true" t="shared" si="14" ref="L32:L40">VLOOKUP(K32,PENTPOF,2)</f>
        <v>5</v>
      </c>
      <c r="M32" s="410">
        <v>3.5</v>
      </c>
      <c r="N32" s="267">
        <f aca="true" t="shared" si="15" ref="N32:N40">VLOOKUP(M32,MBPOF,2)</f>
        <v>6</v>
      </c>
      <c r="O32" s="392"/>
      <c r="P32" s="186">
        <f aca="true" t="shared" si="16" ref="P32:P40">F32+H32+J32+L32+N32</f>
        <v>14</v>
      </c>
      <c r="Q32" s="220" t="s">
        <v>50</v>
      </c>
      <c r="R32" s="52"/>
      <c r="S32" s="187">
        <f t="shared" si="3"/>
        <v>29</v>
      </c>
      <c r="T32" s="187" t="e">
        <f t="shared" si="4"/>
        <v>#VALUE!</v>
      </c>
      <c r="U32" s="187">
        <f t="shared" si="5"/>
        <v>41</v>
      </c>
      <c r="V32" s="187">
        <f t="shared" si="6"/>
        <v>40</v>
      </c>
      <c r="W32" s="187" t="e">
        <f t="shared" si="7"/>
        <v>#N/A</v>
      </c>
    </row>
    <row r="33" spans="1:23" s="187" customFormat="1" ht="15.75" customHeight="1">
      <c r="A33" s="477">
        <v>2111444</v>
      </c>
      <c r="B33" s="524" t="s">
        <v>337</v>
      </c>
      <c r="C33" s="486" t="s">
        <v>338</v>
      </c>
      <c r="D33" s="498" t="s">
        <v>317</v>
      </c>
      <c r="E33" s="387">
        <v>5.9</v>
      </c>
      <c r="F33" s="48">
        <f>VLOOKUP(E33*(-1),VITPOF,2)</f>
        <v>10</v>
      </c>
      <c r="G33" s="387" t="s">
        <v>94</v>
      </c>
      <c r="H33" s="48">
        <v>0</v>
      </c>
      <c r="I33" s="263"/>
      <c r="J33" s="264">
        <v>0</v>
      </c>
      <c r="K33" s="399">
        <v>7.7</v>
      </c>
      <c r="L33" s="264">
        <f t="shared" si="14"/>
        <v>15</v>
      </c>
      <c r="M33" s="410">
        <v>5.75</v>
      </c>
      <c r="N33" s="267">
        <f t="shared" si="15"/>
        <v>15</v>
      </c>
      <c r="O33" s="392"/>
      <c r="P33" s="186">
        <f t="shared" si="16"/>
        <v>40</v>
      </c>
      <c r="Q33" s="220" t="s">
        <v>50</v>
      </c>
      <c r="R33" s="52"/>
      <c r="S33" s="187">
        <f t="shared" si="3"/>
        <v>11</v>
      </c>
      <c r="T33" s="187" t="e">
        <f t="shared" si="4"/>
        <v>#VALUE!</v>
      </c>
      <c r="U33" s="187">
        <f t="shared" si="5"/>
        <v>9</v>
      </c>
      <c r="V33" s="187">
        <f t="shared" si="6"/>
        <v>9</v>
      </c>
      <c r="W33" s="187" t="e">
        <f t="shared" si="7"/>
        <v>#N/A</v>
      </c>
    </row>
    <row r="34" spans="1:23" s="187" customFormat="1" ht="15.75" customHeight="1">
      <c r="A34" s="477">
        <v>2118649</v>
      </c>
      <c r="B34" s="524" t="s">
        <v>327</v>
      </c>
      <c r="C34" s="486" t="s">
        <v>339</v>
      </c>
      <c r="D34" s="498" t="s">
        <v>317</v>
      </c>
      <c r="E34" s="387">
        <v>7</v>
      </c>
      <c r="F34" s="48">
        <f>VLOOKUP(E34*(-1),VITPOF,2)</f>
        <v>3</v>
      </c>
      <c r="G34" s="387" t="s">
        <v>94</v>
      </c>
      <c r="H34" s="48">
        <v>0</v>
      </c>
      <c r="I34" s="263"/>
      <c r="J34" s="264">
        <v>0</v>
      </c>
      <c r="K34" s="399">
        <v>6.3</v>
      </c>
      <c r="L34" s="264">
        <f t="shared" si="14"/>
        <v>8</v>
      </c>
      <c r="M34" s="410">
        <v>4.8</v>
      </c>
      <c r="N34" s="267">
        <f t="shared" si="15"/>
        <v>11</v>
      </c>
      <c r="O34" s="392"/>
      <c r="P34" s="186">
        <f t="shared" si="16"/>
        <v>22</v>
      </c>
      <c r="Q34" s="220" t="s">
        <v>50</v>
      </c>
      <c r="R34" s="52"/>
      <c r="S34" s="187">
        <f t="shared" si="3"/>
        <v>29</v>
      </c>
      <c r="T34" s="187" t="e">
        <f t="shared" si="4"/>
        <v>#VALUE!</v>
      </c>
      <c r="U34" s="187">
        <f t="shared" si="5"/>
        <v>35</v>
      </c>
      <c r="V34" s="187">
        <f t="shared" si="6"/>
        <v>27</v>
      </c>
      <c r="W34" s="187" t="e">
        <f t="shared" si="7"/>
        <v>#N/A</v>
      </c>
    </row>
    <row r="35" spans="1:23" s="187" customFormat="1" ht="15.75" customHeight="1">
      <c r="A35" s="477">
        <v>1893749</v>
      </c>
      <c r="B35" s="524" t="s">
        <v>326</v>
      </c>
      <c r="C35" s="486" t="s">
        <v>341</v>
      </c>
      <c r="D35" s="498" t="s">
        <v>317</v>
      </c>
      <c r="E35" s="387" t="s">
        <v>94</v>
      </c>
      <c r="F35" s="48">
        <v>0</v>
      </c>
      <c r="G35" s="387">
        <v>6.5</v>
      </c>
      <c r="H35" s="48">
        <f>VLOOKUP(G35*(-1),HAIESPOF,2)</f>
        <v>21</v>
      </c>
      <c r="I35" s="263"/>
      <c r="J35" s="264">
        <v>0</v>
      </c>
      <c r="K35" s="399">
        <v>7.1</v>
      </c>
      <c r="L35" s="264">
        <f t="shared" si="14"/>
        <v>12</v>
      </c>
      <c r="M35" s="410">
        <v>5.2</v>
      </c>
      <c r="N35" s="267">
        <f t="shared" si="15"/>
        <v>12</v>
      </c>
      <c r="O35" s="392"/>
      <c r="P35" s="186">
        <f t="shared" si="16"/>
        <v>45</v>
      </c>
      <c r="Q35" s="220" t="s">
        <v>50</v>
      </c>
      <c r="R35" s="52"/>
      <c r="S35" s="187" t="e">
        <f t="shared" si="3"/>
        <v>#VALUE!</v>
      </c>
      <c r="T35" s="187">
        <f t="shared" si="4"/>
        <v>5</v>
      </c>
      <c r="U35" s="187">
        <f t="shared" si="5"/>
        <v>22</v>
      </c>
      <c r="V35" s="187">
        <f t="shared" si="6"/>
        <v>17</v>
      </c>
      <c r="W35" s="187" t="e">
        <f t="shared" si="7"/>
        <v>#N/A</v>
      </c>
    </row>
    <row r="36" spans="1:23" s="187" customFormat="1" ht="15.75" customHeight="1">
      <c r="A36" s="477">
        <v>2106469</v>
      </c>
      <c r="B36" s="524" t="s">
        <v>349</v>
      </c>
      <c r="C36" s="486" t="s">
        <v>350</v>
      </c>
      <c r="D36" s="498" t="s">
        <v>317</v>
      </c>
      <c r="E36" s="387">
        <v>6.2</v>
      </c>
      <c r="F36" s="48">
        <f>VLOOKUP(E36*(-1),VITPOF,2)</f>
        <v>7</v>
      </c>
      <c r="G36" s="387" t="s">
        <v>94</v>
      </c>
      <c r="H36" s="48">
        <v>0</v>
      </c>
      <c r="I36" s="263"/>
      <c r="J36" s="264">
        <v>0</v>
      </c>
      <c r="K36" s="399">
        <v>3.7</v>
      </c>
      <c r="L36" s="264">
        <f t="shared" si="14"/>
        <v>2</v>
      </c>
      <c r="M36" s="410">
        <v>3.05</v>
      </c>
      <c r="N36" s="267">
        <f t="shared" si="15"/>
        <v>4</v>
      </c>
      <c r="O36" s="392"/>
      <c r="P36" s="186">
        <f t="shared" si="16"/>
        <v>13</v>
      </c>
      <c r="Q36" s="220" t="s">
        <v>50</v>
      </c>
      <c r="R36" s="52"/>
      <c r="S36" s="187">
        <f t="shared" si="3"/>
        <v>18</v>
      </c>
      <c r="T36" s="187" t="e">
        <f t="shared" si="4"/>
        <v>#VALUE!</v>
      </c>
      <c r="U36" s="187">
        <f t="shared" si="5"/>
        <v>46</v>
      </c>
      <c r="V36" s="187">
        <f t="shared" si="6"/>
        <v>43</v>
      </c>
      <c r="W36" s="187" t="e">
        <f t="shared" si="7"/>
        <v>#N/A</v>
      </c>
    </row>
    <row r="37" spans="1:23" s="187" customFormat="1" ht="15.75" customHeight="1">
      <c r="A37" s="502"/>
      <c r="B37" s="493"/>
      <c r="C37" s="503"/>
      <c r="D37" s="498"/>
      <c r="E37" s="387" t="s">
        <v>94</v>
      </c>
      <c r="F37" s="48" t="e">
        <f>VLOOKUP(E37*(-1),VITPOF,2)</f>
        <v>#VALUE!</v>
      </c>
      <c r="G37" s="387" t="s">
        <v>94</v>
      </c>
      <c r="H37" s="48" t="e">
        <f>VLOOKUP(G37*(-1),HAIESPOF,2)</f>
        <v>#VALUE!</v>
      </c>
      <c r="I37" s="263"/>
      <c r="J37" s="264">
        <v>0</v>
      </c>
      <c r="K37" s="399" t="s">
        <v>94</v>
      </c>
      <c r="L37" s="264" t="e">
        <f t="shared" si="14"/>
        <v>#N/A</v>
      </c>
      <c r="M37" s="410" t="s">
        <v>94</v>
      </c>
      <c r="N37" s="267" t="e">
        <f t="shared" si="15"/>
        <v>#N/A</v>
      </c>
      <c r="O37" s="392"/>
      <c r="P37" s="186" t="e">
        <f t="shared" si="16"/>
        <v>#VALUE!</v>
      </c>
      <c r="Q37" s="220" t="s">
        <v>50</v>
      </c>
      <c r="R37" s="52"/>
      <c r="S37" s="187" t="e">
        <f t="shared" si="3"/>
        <v>#VALUE!</v>
      </c>
      <c r="T37" s="187" t="e">
        <f t="shared" si="4"/>
        <v>#VALUE!</v>
      </c>
      <c r="U37" s="187" t="e">
        <f t="shared" si="5"/>
        <v>#VALUE!</v>
      </c>
      <c r="V37" s="187" t="e">
        <f t="shared" si="6"/>
        <v>#VALUE!</v>
      </c>
      <c r="W37" s="187" t="e">
        <f t="shared" si="7"/>
        <v>#N/A</v>
      </c>
    </row>
    <row r="38" spans="1:23" s="187" customFormat="1" ht="15.75" customHeight="1">
      <c r="A38" s="477">
        <v>2137129</v>
      </c>
      <c r="B38" s="524" t="s">
        <v>429</v>
      </c>
      <c r="C38" s="486" t="s">
        <v>430</v>
      </c>
      <c r="D38" s="498" t="s">
        <v>409</v>
      </c>
      <c r="E38" s="387" t="s">
        <v>94</v>
      </c>
      <c r="F38" s="48">
        <v>0</v>
      </c>
      <c r="G38" s="387">
        <v>6.8</v>
      </c>
      <c r="H38" s="48">
        <f>VLOOKUP(G38*(-1),HAIESPOF,2)</f>
        <v>19</v>
      </c>
      <c r="I38" s="263"/>
      <c r="J38" s="264">
        <v>0</v>
      </c>
      <c r="K38" s="399">
        <v>7.65</v>
      </c>
      <c r="L38" s="264">
        <f t="shared" si="14"/>
        <v>14</v>
      </c>
      <c r="M38" s="410">
        <v>5.5</v>
      </c>
      <c r="N38" s="267">
        <f t="shared" si="15"/>
        <v>14</v>
      </c>
      <c r="O38" s="392"/>
      <c r="P38" s="186">
        <f t="shared" si="16"/>
        <v>47</v>
      </c>
      <c r="Q38" s="220" t="s">
        <v>50</v>
      </c>
      <c r="R38" s="52"/>
      <c r="S38" s="187" t="e">
        <f t="shared" si="3"/>
        <v>#VALUE!</v>
      </c>
      <c r="T38" s="187">
        <f t="shared" si="4"/>
        <v>9</v>
      </c>
      <c r="U38" s="187">
        <f t="shared" si="5"/>
        <v>12</v>
      </c>
      <c r="V38" s="187">
        <f t="shared" si="6"/>
        <v>13</v>
      </c>
      <c r="W38" s="187" t="e">
        <f t="shared" si="7"/>
        <v>#N/A</v>
      </c>
    </row>
    <row r="39" spans="1:23" s="187" customFormat="1" ht="15.75" customHeight="1">
      <c r="A39" s="477">
        <v>1897000</v>
      </c>
      <c r="B39" s="524" t="s">
        <v>433</v>
      </c>
      <c r="C39" s="486" t="s">
        <v>434</v>
      </c>
      <c r="D39" s="498" t="s">
        <v>409</v>
      </c>
      <c r="E39" s="387" t="s">
        <v>94</v>
      </c>
      <c r="F39" s="48">
        <v>0</v>
      </c>
      <c r="G39" s="387">
        <v>7.5</v>
      </c>
      <c r="H39" s="48">
        <f>VLOOKUP(G39*(-1),HAIESPOF,2)</f>
        <v>13</v>
      </c>
      <c r="I39" s="263"/>
      <c r="J39" s="264">
        <v>0</v>
      </c>
      <c r="K39" s="399">
        <v>6.65</v>
      </c>
      <c r="L39" s="264">
        <f t="shared" si="14"/>
        <v>9</v>
      </c>
      <c r="M39" s="410">
        <v>2.45</v>
      </c>
      <c r="N39" s="267">
        <f t="shared" si="15"/>
        <v>3</v>
      </c>
      <c r="O39" s="392"/>
      <c r="P39" s="186">
        <f t="shared" si="16"/>
        <v>25</v>
      </c>
      <c r="Q39" s="220" t="s">
        <v>50</v>
      </c>
      <c r="R39" s="52"/>
      <c r="S39" s="187" t="e">
        <f t="shared" si="3"/>
        <v>#VALUE!</v>
      </c>
      <c r="T39" s="187">
        <f t="shared" si="4"/>
        <v>11</v>
      </c>
      <c r="U39" s="187">
        <f t="shared" si="5"/>
        <v>29</v>
      </c>
      <c r="V39" s="187">
        <f t="shared" si="6"/>
        <v>46</v>
      </c>
      <c r="W39" s="187" t="e">
        <f t="shared" si="7"/>
        <v>#N/A</v>
      </c>
    </row>
    <row r="40" spans="1:23" s="187" customFormat="1" ht="15.75" customHeight="1">
      <c r="A40" s="477"/>
      <c r="B40" s="486"/>
      <c r="C40" s="486"/>
      <c r="D40" s="498"/>
      <c r="E40" s="387" t="s">
        <v>94</v>
      </c>
      <c r="F40" s="48" t="e">
        <f>VLOOKUP(E40*(-1),VITPOF,2)</f>
        <v>#VALUE!</v>
      </c>
      <c r="G40" s="387" t="s">
        <v>94</v>
      </c>
      <c r="H40" s="48" t="e">
        <f>VLOOKUP(G40*(-1),HAIESPOF,2)</f>
        <v>#VALUE!</v>
      </c>
      <c r="I40" s="263"/>
      <c r="J40" s="264">
        <v>0</v>
      </c>
      <c r="K40" s="399" t="s">
        <v>94</v>
      </c>
      <c r="L40" s="264" t="e">
        <f t="shared" si="14"/>
        <v>#N/A</v>
      </c>
      <c r="M40" s="410" t="s">
        <v>94</v>
      </c>
      <c r="N40" s="267" t="e">
        <f t="shared" si="15"/>
        <v>#N/A</v>
      </c>
      <c r="O40" s="392"/>
      <c r="P40" s="186" t="e">
        <f t="shared" si="16"/>
        <v>#VALUE!</v>
      </c>
      <c r="Q40" s="220" t="s">
        <v>50</v>
      </c>
      <c r="R40" s="52"/>
      <c r="S40" s="187" t="e">
        <f t="shared" si="3"/>
        <v>#VALUE!</v>
      </c>
      <c r="T40" s="187" t="e">
        <f t="shared" si="4"/>
        <v>#VALUE!</v>
      </c>
      <c r="U40" s="187" t="e">
        <f t="shared" si="5"/>
        <v>#VALUE!</v>
      </c>
      <c r="V40" s="187" t="e">
        <f t="shared" si="6"/>
        <v>#VALUE!</v>
      </c>
      <c r="W40" s="187" t="e">
        <f t="shared" si="7"/>
        <v>#N/A</v>
      </c>
    </row>
    <row r="41" spans="1:23" s="187" customFormat="1" ht="15.75" customHeight="1">
      <c r="A41" s="477">
        <v>2108394</v>
      </c>
      <c r="B41" s="524" t="s">
        <v>174</v>
      </c>
      <c r="C41" s="486" t="s">
        <v>175</v>
      </c>
      <c r="D41" s="498" t="s">
        <v>102</v>
      </c>
      <c r="E41" s="387" t="s">
        <v>94</v>
      </c>
      <c r="F41" s="48">
        <v>0</v>
      </c>
      <c r="G41" s="387">
        <v>6.3</v>
      </c>
      <c r="H41" s="48">
        <f aca="true" t="shared" si="17" ref="H41:H51">VLOOKUP(G41*(-1),HAIESPOF,2)</f>
        <v>23</v>
      </c>
      <c r="I41" s="263"/>
      <c r="J41" s="264">
        <v>0</v>
      </c>
      <c r="K41" s="399">
        <v>7.7</v>
      </c>
      <c r="L41" s="264">
        <f aca="true" t="shared" si="18" ref="L41:L51">VLOOKUP(K41,PENTPOF,2)</f>
        <v>15</v>
      </c>
      <c r="M41" s="410">
        <v>4.9</v>
      </c>
      <c r="N41" s="267">
        <f aca="true" t="shared" si="19" ref="N41:N51">VLOOKUP(M41,MBPOF,2)</f>
        <v>11</v>
      </c>
      <c r="O41" s="392"/>
      <c r="P41" s="186">
        <f aca="true" t="shared" si="20" ref="P41:P51">F41+H41+J41+L41+N41</f>
        <v>49</v>
      </c>
      <c r="Q41" s="220" t="s">
        <v>50</v>
      </c>
      <c r="R41" s="52"/>
      <c r="S41" s="187" t="e">
        <f t="shared" si="3"/>
        <v>#VALUE!</v>
      </c>
      <c r="T41" s="187">
        <f t="shared" si="4"/>
        <v>4</v>
      </c>
      <c r="U41" s="187">
        <f t="shared" si="5"/>
        <v>9</v>
      </c>
      <c r="V41" s="187">
        <f t="shared" si="6"/>
        <v>23</v>
      </c>
      <c r="W41" s="187" t="e">
        <f t="shared" si="7"/>
        <v>#N/A</v>
      </c>
    </row>
    <row r="42" spans="1:23" s="187" customFormat="1" ht="15.75" customHeight="1">
      <c r="A42" s="477">
        <v>2105525</v>
      </c>
      <c r="B42" s="524" t="s">
        <v>180</v>
      </c>
      <c r="C42" s="486" t="s">
        <v>181</v>
      </c>
      <c r="D42" s="498" t="s">
        <v>102</v>
      </c>
      <c r="E42" s="387" t="s">
        <v>94</v>
      </c>
      <c r="F42" s="48">
        <v>0</v>
      </c>
      <c r="G42" s="387">
        <v>7.1</v>
      </c>
      <c r="H42" s="48">
        <f t="shared" si="17"/>
        <v>16</v>
      </c>
      <c r="I42" s="263"/>
      <c r="J42" s="264">
        <v>0</v>
      </c>
      <c r="K42" s="399">
        <v>7.5</v>
      </c>
      <c r="L42" s="264">
        <f t="shared" si="18"/>
        <v>14</v>
      </c>
      <c r="M42" s="410">
        <v>4.8</v>
      </c>
      <c r="N42" s="267">
        <f t="shared" si="19"/>
        <v>11</v>
      </c>
      <c r="O42" s="392"/>
      <c r="P42" s="186">
        <f t="shared" si="20"/>
        <v>41</v>
      </c>
      <c r="Q42" s="220" t="s">
        <v>50</v>
      </c>
      <c r="R42" s="52"/>
      <c r="S42" s="187" t="e">
        <f aca="true" t="shared" si="21" ref="S42:S73">RANK(E42,$E$10:$E$150,2)</f>
        <v>#VALUE!</v>
      </c>
      <c r="T42" s="187">
        <f aca="true" t="shared" si="22" ref="T42:T73">RANK(G42,$G$10:$G$150,2)</f>
        <v>10</v>
      </c>
      <c r="U42" s="187">
        <f aca="true" t="shared" si="23" ref="U42:U73">RANK(K42,$K$10:$K$150,0)</f>
        <v>15</v>
      </c>
      <c r="V42" s="187">
        <f aca="true" t="shared" si="24" ref="V42:V73">RANK(M42,$M$10:$M$150,0)</f>
        <v>27</v>
      </c>
      <c r="W42" s="187" t="e">
        <f aca="true" t="shared" si="25" ref="W42:W73">RANK(X42,$X$10:$X$150,0)</f>
        <v>#N/A</v>
      </c>
    </row>
    <row r="43" spans="1:23" s="187" customFormat="1" ht="15.75" customHeight="1">
      <c r="A43" s="477">
        <v>1891248</v>
      </c>
      <c r="B43" s="524" t="s">
        <v>182</v>
      </c>
      <c r="C43" s="486" t="s">
        <v>183</v>
      </c>
      <c r="D43" s="498" t="s">
        <v>102</v>
      </c>
      <c r="E43" s="387">
        <v>5.6</v>
      </c>
      <c r="F43" s="48">
        <f>VLOOKUP(E43*(-1),VITPOF,2)</f>
        <v>14</v>
      </c>
      <c r="G43" s="387" t="s">
        <v>94</v>
      </c>
      <c r="H43" s="48">
        <v>0</v>
      </c>
      <c r="I43" s="263"/>
      <c r="J43" s="264">
        <v>0</v>
      </c>
      <c r="K43" s="399">
        <v>8.1</v>
      </c>
      <c r="L43" s="264">
        <f>VLOOKUP(K43,PENTPOF,2)</f>
        <v>17</v>
      </c>
      <c r="M43" s="410">
        <v>6.15</v>
      </c>
      <c r="N43" s="267">
        <f>VLOOKUP(M43,MBPOF,2)</f>
        <v>16</v>
      </c>
      <c r="O43" s="392"/>
      <c r="P43" s="186">
        <f>F43+H43+J43+L43+N43</f>
        <v>47</v>
      </c>
      <c r="Q43" s="220" t="s">
        <v>50</v>
      </c>
      <c r="R43" s="52"/>
      <c r="S43" s="187">
        <f t="shared" si="21"/>
        <v>3</v>
      </c>
      <c r="T43" s="187" t="e">
        <f t="shared" si="22"/>
        <v>#VALUE!</v>
      </c>
      <c r="U43" s="187">
        <f t="shared" si="23"/>
        <v>6</v>
      </c>
      <c r="V43" s="187">
        <f t="shared" si="24"/>
        <v>5</v>
      </c>
      <c r="W43" s="187" t="e">
        <f t="shared" si="25"/>
        <v>#N/A</v>
      </c>
    </row>
    <row r="44" spans="1:23" s="187" customFormat="1" ht="15.75" customHeight="1">
      <c r="A44" s="477">
        <v>1979248</v>
      </c>
      <c r="B44" s="524" t="s">
        <v>184</v>
      </c>
      <c r="C44" s="486" t="s">
        <v>185</v>
      </c>
      <c r="D44" s="498" t="s">
        <v>102</v>
      </c>
      <c r="E44" s="387">
        <v>6.1</v>
      </c>
      <c r="F44" s="48">
        <f>VLOOKUP(E44*(-1),VITPOF,2)</f>
        <v>8</v>
      </c>
      <c r="G44" s="387" t="s">
        <v>94</v>
      </c>
      <c r="H44" s="48">
        <v>0</v>
      </c>
      <c r="I44" s="263"/>
      <c r="J44" s="264">
        <v>0</v>
      </c>
      <c r="K44" s="399">
        <v>7.1</v>
      </c>
      <c r="L44" s="264">
        <f t="shared" si="18"/>
        <v>12</v>
      </c>
      <c r="M44" s="410">
        <v>5.4</v>
      </c>
      <c r="N44" s="267">
        <f t="shared" si="19"/>
        <v>13</v>
      </c>
      <c r="O44" s="392"/>
      <c r="P44" s="186">
        <f t="shared" si="20"/>
        <v>33</v>
      </c>
      <c r="Q44" s="220" t="s">
        <v>50</v>
      </c>
      <c r="R44" s="52"/>
      <c r="S44" s="187">
        <f t="shared" si="21"/>
        <v>14</v>
      </c>
      <c r="T44" s="187" t="e">
        <f t="shared" si="22"/>
        <v>#VALUE!</v>
      </c>
      <c r="U44" s="187">
        <f t="shared" si="23"/>
        <v>22</v>
      </c>
      <c r="V44" s="187">
        <f t="shared" si="24"/>
        <v>14</v>
      </c>
      <c r="W44" s="187" t="e">
        <f t="shared" si="25"/>
        <v>#N/A</v>
      </c>
    </row>
    <row r="45" spans="1:23" s="187" customFormat="1" ht="15.75" customHeight="1">
      <c r="A45" s="502">
        <v>2155901</v>
      </c>
      <c r="B45" s="528" t="s">
        <v>671</v>
      </c>
      <c r="C45" s="503" t="s">
        <v>219</v>
      </c>
      <c r="D45" s="498" t="s">
        <v>102</v>
      </c>
      <c r="E45" s="387">
        <v>7</v>
      </c>
      <c r="F45" s="48">
        <f>VLOOKUP(E45*(-1),VITPOF,2)</f>
        <v>3</v>
      </c>
      <c r="G45" s="387" t="s">
        <v>94</v>
      </c>
      <c r="H45" s="48">
        <v>0</v>
      </c>
      <c r="I45" s="263"/>
      <c r="J45" s="264">
        <v>0</v>
      </c>
      <c r="K45" s="399">
        <v>5.6</v>
      </c>
      <c r="L45" s="264">
        <f>VLOOKUP(K45,PENTPOF,2)</f>
        <v>5</v>
      </c>
      <c r="M45" s="410">
        <v>4.9</v>
      </c>
      <c r="N45" s="267">
        <f>VLOOKUP(M45,MBPOF,2)</f>
        <v>11</v>
      </c>
      <c r="O45" s="392"/>
      <c r="P45" s="186">
        <f>F45+H45+J45+L45+N45</f>
        <v>19</v>
      </c>
      <c r="Q45" s="220" t="s">
        <v>50</v>
      </c>
      <c r="R45" s="52"/>
      <c r="S45" s="187">
        <f t="shared" si="21"/>
        <v>29</v>
      </c>
      <c r="T45" s="187" t="e">
        <f t="shared" si="22"/>
        <v>#VALUE!</v>
      </c>
      <c r="U45" s="187">
        <f t="shared" si="23"/>
        <v>42</v>
      </c>
      <c r="V45" s="187">
        <f t="shared" si="24"/>
        <v>23</v>
      </c>
      <c r="W45" s="187" t="e">
        <f t="shared" si="25"/>
        <v>#N/A</v>
      </c>
    </row>
    <row r="46" spans="1:23" s="187" customFormat="1" ht="15.75" customHeight="1">
      <c r="A46" s="477">
        <v>2108492</v>
      </c>
      <c r="B46" s="524" t="s">
        <v>188</v>
      </c>
      <c r="C46" s="486" t="s">
        <v>189</v>
      </c>
      <c r="D46" s="498" t="s">
        <v>102</v>
      </c>
      <c r="E46" s="387">
        <v>6.5</v>
      </c>
      <c r="F46" s="48">
        <f>VLOOKUP(E46*(-1),VITPOF,2)</f>
        <v>5</v>
      </c>
      <c r="G46" s="387" t="s">
        <v>94</v>
      </c>
      <c r="H46" s="48">
        <v>0</v>
      </c>
      <c r="I46" s="263"/>
      <c r="J46" s="264">
        <v>0</v>
      </c>
      <c r="K46" s="399">
        <v>6.25</v>
      </c>
      <c r="L46" s="264">
        <f t="shared" si="18"/>
        <v>7</v>
      </c>
      <c r="M46" s="410">
        <v>5.2</v>
      </c>
      <c r="N46" s="267">
        <f t="shared" si="19"/>
        <v>12</v>
      </c>
      <c r="O46" s="392"/>
      <c r="P46" s="186">
        <f t="shared" si="20"/>
        <v>24</v>
      </c>
      <c r="Q46" s="220" t="s">
        <v>50</v>
      </c>
      <c r="R46" s="52"/>
      <c r="S46" s="187">
        <f t="shared" si="21"/>
        <v>23</v>
      </c>
      <c r="T46" s="187" t="e">
        <f t="shared" si="22"/>
        <v>#VALUE!</v>
      </c>
      <c r="U46" s="187">
        <f t="shared" si="23"/>
        <v>37</v>
      </c>
      <c r="V46" s="187">
        <f t="shared" si="24"/>
        <v>17</v>
      </c>
      <c r="W46" s="187" t="e">
        <f t="shared" si="25"/>
        <v>#N/A</v>
      </c>
    </row>
    <row r="47" spans="1:23" s="187" customFormat="1" ht="15.75" customHeight="1">
      <c r="A47" s="477">
        <v>2105391</v>
      </c>
      <c r="B47" s="524" t="s">
        <v>191</v>
      </c>
      <c r="C47" s="486" t="s">
        <v>192</v>
      </c>
      <c r="D47" s="498" t="s">
        <v>102</v>
      </c>
      <c r="E47" s="387" t="s">
        <v>94</v>
      </c>
      <c r="F47" s="48">
        <v>0</v>
      </c>
      <c r="G47" s="387">
        <v>7.7</v>
      </c>
      <c r="H47" s="48">
        <f t="shared" si="17"/>
        <v>12</v>
      </c>
      <c r="I47" s="263"/>
      <c r="J47" s="264">
        <v>0</v>
      </c>
      <c r="K47" s="399">
        <v>6</v>
      </c>
      <c r="L47" s="264">
        <f t="shared" si="18"/>
        <v>6</v>
      </c>
      <c r="M47" s="410">
        <v>4.15</v>
      </c>
      <c r="N47" s="267">
        <f t="shared" si="19"/>
        <v>8</v>
      </c>
      <c r="O47" s="392"/>
      <c r="P47" s="186">
        <f t="shared" si="20"/>
        <v>26</v>
      </c>
      <c r="Q47" s="220" t="s">
        <v>50</v>
      </c>
      <c r="R47" s="52"/>
      <c r="S47" s="187" t="e">
        <f t="shared" si="21"/>
        <v>#VALUE!</v>
      </c>
      <c r="T47" s="187">
        <f t="shared" si="22"/>
        <v>12</v>
      </c>
      <c r="U47" s="187">
        <f t="shared" si="23"/>
        <v>39</v>
      </c>
      <c r="V47" s="187">
        <f t="shared" si="24"/>
        <v>31</v>
      </c>
      <c r="W47" s="187" t="e">
        <f t="shared" si="25"/>
        <v>#N/A</v>
      </c>
    </row>
    <row r="48" spans="1:23" s="187" customFormat="1" ht="15.75" customHeight="1">
      <c r="A48" s="477">
        <v>2095090</v>
      </c>
      <c r="B48" s="524" t="s">
        <v>114</v>
      </c>
      <c r="C48" s="486" t="s">
        <v>194</v>
      </c>
      <c r="D48" s="498" t="s">
        <v>102</v>
      </c>
      <c r="E48" s="387" t="s">
        <v>94</v>
      </c>
      <c r="F48" s="48">
        <v>0</v>
      </c>
      <c r="G48" s="387">
        <v>6.6</v>
      </c>
      <c r="H48" s="48">
        <f t="shared" si="17"/>
        <v>20</v>
      </c>
      <c r="I48" s="263"/>
      <c r="J48" s="264">
        <v>0</v>
      </c>
      <c r="K48" s="399">
        <v>7.3</v>
      </c>
      <c r="L48" s="264">
        <f t="shared" si="18"/>
        <v>13</v>
      </c>
      <c r="M48" s="410">
        <v>4.7</v>
      </c>
      <c r="N48" s="267">
        <f t="shared" si="19"/>
        <v>10</v>
      </c>
      <c r="O48" s="392"/>
      <c r="P48" s="186">
        <f t="shared" si="20"/>
        <v>43</v>
      </c>
      <c r="Q48" s="220" t="s">
        <v>50</v>
      </c>
      <c r="R48" s="52"/>
      <c r="S48" s="187" t="e">
        <f t="shared" si="21"/>
        <v>#VALUE!</v>
      </c>
      <c r="T48" s="187">
        <f t="shared" si="22"/>
        <v>7</v>
      </c>
      <c r="U48" s="187">
        <f t="shared" si="23"/>
        <v>19</v>
      </c>
      <c r="V48" s="187">
        <f t="shared" si="24"/>
        <v>29</v>
      </c>
      <c r="W48" s="187" t="e">
        <f t="shared" si="25"/>
        <v>#N/A</v>
      </c>
    </row>
    <row r="49" spans="1:23" s="187" customFormat="1" ht="15.75" customHeight="1">
      <c r="A49" s="477">
        <v>2076649</v>
      </c>
      <c r="B49" s="524" t="s">
        <v>195</v>
      </c>
      <c r="C49" s="486" t="s">
        <v>196</v>
      </c>
      <c r="D49" s="498" t="s">
        <v>102</v>
      </c>
      <c r="E49" s="387" t="s">
        <v>94</v>
      </c>
      <c r="F49" s="48">
        <v>0</v>
      </c>
      <c r="G49" s="387">
        <v>6.6</v>
      </c>
      <c r="H49" s="48">
        <f>VLOOKUP(G49*(-1),HAIESPOF,2)</f>
        <v>20</v>
      </c>
      <c r="I49" s="263"/>
      <c r="J49" s="264">
        <v>0</v>
      </c>
      <c r="K49" s="399">
        <v>7.5</v>
      </c>
      <c r="L49" s="264">
        <f>VLOOKUP(K49,PENTPOF,2)</f>
        <v>14</v>
      </c>
      <c r="M49" s="410">
        <v>4.35</v>
      </c>
      <c r="N49" s="267">
        <f>VLOOKUP(M49,MBPOF,2)</f>
        <v>9</v>
      </c>
      <c r="O49" s="392"/>
      <c r="P49" s="186">
        <f>F49+H49+J49+L49+N49</f>
        <v>43</v>
      </c>
      <c r="Q49" s="220" t="s">
        <v>50</v>
      </c>
      <c r="R49" s="52"/>
      <c r="S49" s="187" t="e">
        <f t="shared" si="21"/>
        <v>#VALUE!</v>
      </c>
      <c r="T49" s="187">
        <f t="shared" si="22"/>
        <v>7</v>
      </c>
      <c r="U49" s="187">
        <f t="shared" si="23"/>
        <v>15</v>
      </c>
      <c r="V49" s="187">
        <f t="shared" si="24"/>
        <v>30</v>
      </c>
      <c r="W49" s="187" t="e">
        <f t="shared" si="25"/>
        <v>#N/A</v>
      </c>
    </row>
    <row r="50" spans="1:23" s="187" customFormat="1" ht="15.75" customHeight="1">
      <c r="A50" s="477">
        <v>2114369</v>
      </c>
      <c r="B50" s="524" t="s">
        <v>197</v>
      </c>
      <c r="C50" s="486" t="s">
        <v>198</v>
      </c>
      <c r="D50" s="498" t="s">
        <v>102</v>
      </c>
      <c r="E50" s="387">
        <v>6.1</v>
      </c>
      <c r="F50" s="48">
        <f>VLOOKUP(E50*(-1),VITPOF,2)</f>
        <v>8</v>
      </c>
      <c r="G50" s="387" t="s">
        <v>94</v>
      </c>
      <c r="H50" s="48">
        <v>0</v>
      </c>
      <c r="I50" s="263"/>
      <c r="J50" s="264">
        <v>0</v>
      </c>
      <c r="K50" s="399">
        <v>8.1</v>
      </c>
      <c r="L50" s="264">
        <f t="shared" si="18"/>
        <v>17</v>
      </c>
      <c r="M50" s="410">
        <v>5.6</v>
      </c>
      <c r="N50" s="267">
        <f t="shared" si="19"/>
        <v>14</v>
      </c>
      <c r="O50" s="392"/>
      <c r="P50" s="186">
        <f t="shared" si="20"/>
        <v>39</v>
      </c>
      <c r="Q50" s="220" t="s">
        <v>50</v>
      </c>
      <c r="R50" s="52"/>
      <c r="S50" s="187">
        <f t="shared" si="21"/>
        <v>14</v>
      </c>
      <c r="T50" s="187" t="e">
        <f t="shared" si="22"/>
        <v>#VALUE!</v>
      </c>
      <c r="U50" s="187">
        <f t="shared" si="23"/>
        <v>6</v>
      </c>
      <c r="V50" s="187">
        <f t="shared" si="24"/>
        <v>11</v>
      </c>
      <c r="W50" s="187" t="e">
        <f t="shared" si="25"/>
        <v>#N/A</v>
      </c>
    </row>
    <row r="51" spans="1:23" s="187" customFormat="1" ht="15.75" customHeight="1">
      <c r="A51" s="477">
        <v>1915243</v>
      </c>
      <c r="B51" s="524" t="s">
        <v>116</v>
      </c>
      <c r="C51" s="486" t="s">
        <v>201</v>
      </c>
      <c r="D51" s="498" t="s">
        <v>102</v>
      </c>
      <c r="E51" s="387" t="s">
        <v>94</v>
      </c>
      <c r="F51" s="48">
        <v>0</v>
      </c>
      <c r="G51" s="387">
        <v>6.5</v>
      </c>
      <c r="H51" s="48">
        <f t="shared" si="17"/>
        <v>21</v>
      </c>
      <c r="I51" s="263"/>
      <c r="J51" s="264">
        <v>0</v>
      </c>
      <c r="K51" s="399">
        <v>8.4</v>
      </c>
      <c r="L51" s="264">
        <f t="shared" si="18"/>
        <v>18</v>
      </c>
      <c r="M51" s="410">
        <v>3.9</v>
      </c>
      <c r="N51" s="267">
        <f t="shared" si="19"/>
        <v>7</v>
      </c>
      <c r="O51" s="392"/>
      <c r="P51" s="186">
        <f t="shared" si="20"/>
        <v>46</v>
      </c>
      <c r="Q51" s="220" t="s">
        <v>50</v>
      </c>
      <c r="R51" s="52"/>
      <c r="S51" s="187" t="e">
        <f t="shared" si="21"/>
        <v>#VALUE!</v>
      </c>
      <c r="T51" s="187">
        <f t="shared" si="22"/>
        <v>5</v>
      </c>
      <c r="U51" s="187">
        <f t="shared" si="23"/>
        <v>4</v>
      </c>
      <c r="V51" s="187">
        <f t="shared" si="24"/>
        <v>33</v>
      </c>
      <c r="W51" s="187" t="e">
        <f t="shared" si="25"/>
        <v>#N/A</v>
      </c>
    </row>
    <row r="52" spans="1:23" s="187" customFormat="1" ht="15.75" customHeight="1">
      <c r="A52" s="477">
        <v>2105464</v>
      </c>
      <c r="B52" s="524" t="s">
        <v>202</v>
      </c>
      <c r="C52" s="486" t="s">
        <v>203</v>
      </c>
      <c r="D52" s="498" t="s">
        <v>102</v>
      </c>
      <c r="E52" s="387">
        <v>5.9</v>
      </c>
      <c r="F52" s="48">
        <f>VLOOKUP(E52*(-1),VITPOF,2)</f>
        <v>10</v>
      </c>
      <c r="G52" s="387" t="s">
        <v>94</v>
      </c>
      <c r="H52" s="48">
        <v>0</v>
      </c>
      <c r="I52" s="263"/>
      <c r="J52" s="264">
        <v>0</v>
      </c>
      <c r="K52" s="399">
        <v>6.45</v>
      </c>
      <c r="L52" s="264">
        <f>VLOOKUP(K52,PENTPOF,2)</f>
        <v>8</v>
      </c>
      <c r="M52" s="410">
        <v>3.5</v>
      </c>
      <c r="N52" s="267">
        <f>VLOOKUP(M52,MBPOF,2)</f>
        <v>6</v>
      </c>
      <c r="O52" s="392"/>
      <c r="P52" s="186">
        <f>F52+H52+J52+L52+N52</f>
        <v>24</v>
      </c>
      <c r="Q52" s="220" t="s">
        <v>50</v>
      </c>
      <c r="R52" s="52"/>
      <c r="S52" s="187">
        <f t="shared" si="21"/>
        <v>11</v>
      </c>
      <c r="T52" s="187" t="e">
        <f t="shared" si="22"/>
        <v>#VALUE!</v>
      </c>
      <c r="U52" s="187">
        <f t="shared" si="23"/>
        <v>32</v>
      </c>
      <c r="V52" s="187">
        <f t="shared" si="24"/>
        <v>40</v>
      </c>
      <c r="W52" s="187" t="e">
        <f t="shared" si="25"/>
        <v>#N/A</v>
      </c>
    </row>
    <row r="53" spans="1:23" s="187" customFormat="1" ht="15.75" customHeight="1">
      <c r="A53" s="477">
        <v>2001974</v>
      </c>
      <c r="B53" s="524" t="s">
        <v>115</v>
      </c>
      <c r="C53" s="486" t="s">
        <v>206</v>
      </c>
      <c r="D53" s="498" t="s">
        <v>102</v>
      </c>
      <c r="E53" s="387" t="s">
        <v>94</v>
      </c>
      <c r="F53" s="48">
        <v>0</v>
      </c>
      <c r="G53" s="387">
        <v>6</v>
      </c>
      <c r="H53" s="48">
        <f>VLOOKUP(G53*(-1),HAIESPOF,2)</f>
        <v>27</v>
      </c>
      <c r="I53" s="263"/>
      <c r="J53" s="264">
        <v>0</v>
      </c>
      <c r="K53" s="399">
        <v>8.6</v>
      </c>
      <c r="L53" s="264">
        <f>VLOOKUP(K53,PENTPOF,2)</f>
        <v>19</v>
      </c>
      <c r="M53" s="410">
        <v>5.15</v>
      </c>
      <c r="N53" s="267">
        <f>VLOOKUP(M53,MBPOF,2)</f>
        <v>12</v>
      </c>
      <c r="O53" s="392"/>
      <c r="P53" s="186">
        <f>F53+H53+J53+L53+N53</f>
        <v>58</v>
      </c>
      <c r="Q53" s="220" t="s">
        <v>50</v>
      </c>
      <c r="R53" s="52"/>
      <c r="S53" s="187" t="e">
        <f t="shared" si="21"/>
        <v>#VALUE!</v>
      </c>
      <c r="T53" s="187">
        <f t="shared" si="22"/>
        <v>1</v>
      </c>
      <c r="U53" s="187">
        <f t="shared" si="23"/>
        <v>3</v>
      </c>
      <c r="V53" s="187">
        <f t="shared" si="24"/>
        <v>19</v>
      </c>
      <c r="W53" s="187" t="e">
        <f t="shared" si="25"/>
        <v>#N/A</v>
      </c>
    </row>
    <row r="54" spans="1:23" s="187" customFormat="1" ht="15.75" customHeight="1">
      <c r="A54" s="477">
        <v>2003800</v>
      </c>
      <c r="B54" s="524" t="s">
        <v>117</v>
      </c>
      <c r="C54" s="486" t="s">
        <v>207</v>
      </c>
      <c r="D54" s="498" t="s">
        <v>102</v>
      </c>
      <c r="E54" s="387">
        <v>5.6</v>
      </c>
      <c r="F54" s="48">
        <f>VLOOKUP(E54*(-1),VITPOF,2)</f>
        <v>14</v>
      </c>
      <c r="G54" s="387" t="s">
        <v>94</v>
      </c>
      <c r="H54" s="48">
        <v>0</v>
      </c>
      <c r="I54" s="263"/>
      <c r="J54" s="264">
        <v>0</v>
      </c>
      <c r="K54" s="399">
        <v>7.65</v>
      </c>
      <c r="L54" s="264">
        <f>VLOOKUP(K54,PENTPOF,2)</f>
        <v>14</v>
      </c>
      <c r="M54" s="410">
        <v>5.15</v>
      </c>
      <c r="N54" s="267">
        <f>VLOOKUP(M54,MBPOF,2)</f>
        <v>12</v>
      </c>
      <c r="O54" s="392"/>
      <c r="P54" s="186">
        <f>F54+H54+J54+L54+N54</f>
        <v>40</v>
      </c>
      <c r="Q54" s="220" t="s">
        <v>50</v>
      </c>
      <c r="R54" s="52"/>
      <c r="S54" s="187">
        <f t="shared" si="21"/>
        <v>3</v>
      </c>
      <c r="T54" s="187" t="e">
        <f t="shared" si="22"/>
        <v>#VALUE!</v>
      </c>
      <c r="U54" s="187">
        <f t="shared" si="23"/>
        <v>12</v>
      </c>
      <c r="V54" s="187">
        <f t="shared" si="24"/>
        <v>19</v>
      </c>
      <c r="W54" s="187" t="e">
        <f t="shared" si="25"/>
        <v>#N/A</v>
      </c>
    </row>
    <row r="55" spans="1:23" s="187" customFormat="1" ht="15.75" customHeight="1">
      <c r="A55" s="477">
        <v>2105382</v>
      </c>
      <c r="B55" s="524" t="s">
        <v>208</v>
      </c>
      <c r="C55" s="486" t="s">
        <v>209</v>
      </c>
      <c r="D55" s="498" t="s">
        <v>102</v>
      </c>
      <c r="E55" s="387">
        <v>6.8</v>
      </c>
      <c r="F55" s="48">
        <f>VLOOKUP(E55*(-1),VITPOF,2)</f>
        <v>4</v>
      </c>
      <c r="G55" s="387" t="s">
        <v>94</v>
      </c>
      <c r="H55" s="48">
        <v>0</v>
      </c>
      <c r="I55" s="263"/>
      <c r="J55" s="264">
        <v>0</v>
      </c>
      <c r="K55" s="399">
        <v>5.4</v>
      </c>
      <c r="L55" s="264">
        <f>VLOOKUP(K55,PENTPOF,2)</f>
        <v>4</v>
      </c>
      <c r="M55" s="410">
        <v>5.15</v>
      </c>
      <c r="N55" s="267">
        <f>VLOOKUP(M55,MBPOF,2)</f>
        <v>12</v>
      </c>
      <c r="O55" s="392"/>
      <c r="P55" s="186">
        <f>F55+H55+J55+L55+N55</f>
        <v>20</v>
      </c>
      <c r="Q55" s="220" t="s">
        <v>50</v>
      </c>
      <c r="R55" s="52"/>
      <c r="S55" s="187">
        <f t="shared" si="21"/>
        <v>28</v>
      </c>
      <c r="T55" s="187" t="e">
        <f t="shared" si="22"/>
        <v>#VALUE!</v>
      </c>
      <c r="U55" s="187">
        <f t="shared" si="23"/>
        <v>44</v>
      </c>
      <c r="V55" s="187">
        <f t="shared" si="24"/>
        <v>19</v>
      </c>
      <c r="W55" s="187" t="e">
        <f t="shared" si="25"/>
        <v>#N/A</v>
      </c>
    </row>
    <row r="56" spans="1:23" s="187" customFormat="1" ht="15.75" customHeight="1">
      <c r="A56" s="502">
        <v>2105515</v>
      </c>
      <c r="B56" s="528" t="s">
        <v>210</v>
      </c>
      <c r="C56" s="503" t="s">
        <v>211</v>
      </c>
      <c r="D56" s="498" t="s">
        <v>102</v>
      </c>
      <c r="E56" s="387">
        <v>6.2</v>
      </c>
      <c r="F56" s="48">
        <f>VLOOKUP(E56*(-1),VITPOF,2)</f>
        <v>7</v>
      </c>
      <c r="G56" s="387" t="s">
        <v>94</v>
      </c>
      <c r="H56" s="48">
        <v>0</v>
      </c>
      <c r="I56" s="263"/>
      <c r="J56" s="264">
        <v>0</v>
      </c>
      <c r="K56" s="399">
        <v>6.55</v>
      </c>
      <c r="L56" s="264">
        <f>VLOOKUP(K56,PENTPOF,2)</f>
        <v>9</v>
      </c>
      <c r="M56" s="410">
        <v>6.3</v>
      </c>
      <c r="N56" s="267">
        <f>VLOOKUP(M56,MBPOF,2)</f>
        <v>17</v>
      </c>
      <c r="O56" s="392"/>
      <c r="P56" s="186">
        <f>F56+H56+J56+L56+N56</f>
        <v>33</v>
      </c>
      <c r="Q56" s="220" t="s">
        <v>50</v>
      </c>
      <c r="R56" s="52"/>
      <c r="S56" s="187">
        <f t="shared" si="21"/>
        <v>18</v>
      </c>
      <c r="T56" s="187" t="e">
        <f t="shared" si="22"/>
        <v>#VALUE!</v>
      </c>
      <c r="U56" s="187">
        <f t="shared" si="23"/>
        <v>30</v>
      </c>
      <c r="V56" s="187">
        <f t="shared" si="24"/>
        <v>4</v>
      </c>
      <c r="W56" s="187" t="e">
        <f t="shared" si="25"/>
        <v>#N/A</v>
      </c>
    </row>
    <row r="57" spans="1:23" s="187" customFormat="1" ht="15.75" customHeight="1">
      <c r="A57" s="502">
        <v>2114413</v>
      </c>
      <c r="B57" s="528" t="s">
        <v>216</v>
      </c>
      <c r="C57" s="503" t="s">
        <v>217</v>
      </c>
      <c r="D57" s="498" t="s">
        <v>102</v>
      </c>
      <c r="E57" s="387">
        <v>6.6</v>
      </c>
      <c r="F57" s="48">
        <f>VLOOKUP(E57*(-1),VITPOF,2)</f>
        <v>5</v>
      </c>
      <c r="G57" s="387" t="s">
        <v>94</v>
      </c>
      <c r="H57" s="48">
        <v>0</v>
      </c>
      <c r="I57" s="263"/>
      <c r="J57" s="264">
        <v>0</v>
      </c>
      <c r="K57" s="399">
        <v>6.8</v>
      </c>
      <c r="L57" s="264">
        <f aca="true" t="shared" si="26" ref="L57:L66">VLOOKUP(K57,PENTPOF,2)</f>
        <v>10</v>
      </c>
      <c r="M57" s="410">
        <v>4.9</v>
      </c>
      <c r="N57" s="267">
        <f aca="true" t="shared" si="27" ref="N57:N66">VLOOKUP(M57,MBPOF,2)</f>
        <v>11</v>
      </c>
      <c r="O57" s="392"/>
      <c r="P57" s="186">
        <f aca="true" t="shared" si="28" ref="P57:P66">F57+H57+J57+L57+N57</f>
        <v>26</v>
      </c>
      <c r="Q57" s="220" t="s">
        <v>50</v>
      </c>
      <c r="R57" s="52"/>
      <c r="S57" s="187">
        <f t="shared" si="21"/>
        <v>24</v>
      </c>
      <c r="T57" s="187" t="e">
        <f t="shared" si="22"/>
        <v>#VALUE!</v>
      </c>
      <c r="U57" s="187">
        <f t="shared" si="23"/>
        <v>26</v>
      </c>
      <c r="V57" s="187">
        <f t="shared" si="24"/>
        <v>23</v>
      </c>
      <c r="W57" s="187" t="e">
        <f t="shared" si="25"/>
        <v>#N/A</v>
      </c>
    </row>
    <row r="58" spans="1:23" s="187" customFormat="1" ht="15.75" customHeight="1">
      <c r="A58" s="502">
        <v>2108435</v>
      </c>
      <c r="B58" s="528" t="s">
        <v>218</v>
      </c>
      <c r="C58" s="503" t="s">
        <v>219</v>
      </c>
      <c r="D58" s="498" t="s">
        <v>102</v>
      </c>
      <c r="E58" s="387" t="s">
        <v>94</v>
      </c>
      <c r="F58" s="48">
        <v>0</v>
      </c>
      <c r="G58" s="387">
        <v>8.6</v>
      </c>
      <c r="H58" s="48">
        <f aca="true" t="shared" si="29" ref="H58:H66">VLOOKUP(G58*(-1),HAIESPOF,2)</f>
        <v>5</v>
      </c>
      <c r="I58" s="263"/>
      <c r="J58" s="264">
        <v>0</v>
      </c>
      <c r="K58" s="399">
        <v>5.5</v>
      </c>
      <c r="L58" s="264">
        <f t="shared" si="26"/>
        <v>4</v>
      </c>
      <c r="M58" s="410">
        <v>3.55</v>
      </c>
      <c r="N58" s="267">
        <f t="shared" si="27"/>
        <v>6</v>
      </c>
      <c r="O58" s="392"/>
      <c r="P58" s="186">
        <f t="shared" si="28"/>
        <v>15</v>
      </c>
      <c r="Q58" s="220" t="s">
        <v>50</v>
      </c>
      <c r="R58" s="52"/>
      <c r="S58" s="187" t="e">
        <f t="shared" si="21"/>
        <v>#VALUE!</v>
      </c>
      <c r="T58" s="187">
        <f t="shared" si="22"/>
        <v>13</v>
      </c>
      <c r="U58" s="187">
        <f t="shared" si="23"/>
        <v>43</v>
      </c>
      <c r="V58" s="187">
        <f t="shared" si="24"/>
        <v>38</v>
      </c>
      <c r="W58" s="187" t="e">
        <f t="shared" si="25"/>
        <v>#N/A</v>
      </c>
    </row>
    <row r="59" spans="1:23" s="187" customFormat="1" ht="15.75" customHeight="1">
      <c r="A59" s="502">
        <v>1980226</v>
      </c>
      <c r="B59" s="528" t="s">
        <v>118</v>
      </c>
      <c r="C59" s="503" t="s">
        <v>220</v>
      </c>
      <c r="D59" s="498" t="s">
        <v>102</v>
      </c>
      <c r="E59" s="387">
        <v>5.4</v>
      </c>
      <c r="F59" s="48">
        <f>VLOOKUP(E59*(-1),VITPOF,2)</f>
        <v>17</v>
      </c>
      <c r="G59" s="387" t="s">
        <v>94</v>
      </c>
      <c r="H59" s="48">
        <v>0</v>
      </c>
      <c r="I59" s="263"/>
      <c r="J59" s="264">
        <v>0</v>
      </c>
      <c r="K59" s="399">
        <v>7.8</v>
      </c>
      <c r="L59" s="264">
        <f t="shared" si="26"/>
        <v>15</v>
      </c>
      <c r="M59" s="410">
        <v>6.5</v>
      </c>
      <c r="N59" s="267">
        <f t="shared" si="27"/>
        <v>18</v>
      </c>
      <c r="O59" s="392"/>
      <c r="P59" s="186">
        <f t="shared" si="28"/>
        <v>50</v>
      </c>
      <c r="Q59" s="220" t="s">
        <v>50</v>
      </c>
      <c r="R59" s="52"/>
      <c r="S59" s="187">
        <f t="shared" si="21"/>
        <v>1</v>
      </c>
      <c r="T59" s="187" t="e">
        <f t="shared" si="22"/>
        <v>#VALUE!</v>
      </c>
      <c r="U59" s="187">
        <f t="shared" si="23"/>
        <v>8</v>
      </c>
      <c r="V59" s="187">
        <f t="shared" si="24"/>
        <v>3</v>
      </c>
      <c r="W59" s="187" t="e">
        <f t="shared" si="25"/>
        <v>#N/A</v>
      </c>
    </row>
    <row r="60" spans="1:23" s="187" customFormat="1" ht="15.75" customHeight="1">
      <c r="A60" s="499">
        <v>2108439</v>
      </c>
      <c r="B60" s="525" t="s">
        <v>221</v>
      </c>
      <c r="C60" s="495" t="s">
        <v>222</v>
      </c>
      <c r="D60" s="498" t="s">
        <v>102</v>
      </c>
      <c r="E60" s="387" t="s">
        <v>94</v>
      </c>
      <c r="F60" s="48">
        <v>0</v>
      </c>
      <c r="G60" s="387">
        <v>8.7</v>
      </c>
      <c r="H60" s="48">
        <f t="shared" si="29"/>
        <v>4</v>
      </c>
      <c r="I60" s="263"/>
      <c r="J60" s="264">
        <v>0</v>
      </c>
      <c r="K60" s="399">
        <v>6.2</v>
      </c>
      <c r="L60" s="264">
        <f t="shared" si="26"/>
        <v>7</v>
      </c>
      <c r="M60" s="410">
        <v>3.55</v>
      </c>
      <c r="N60" s="267">
        <f t="shared" si="27"/>
        <v>6</v>
      </c>
      <c r="O60" s="392"/>
      <c r="P60" s="186">
        <f t="shared" si="28"/>
        <v>17</v>
      </c>
      <c r="Q60" s="220" t="s">
        <v>50</v>
      </c>
      <c r="R60" s="52"/>
      <c r="S60" s="187" t="e">
        <f t="shared" si="21"/>
        <v>#VALUE!</v>
      </c>
      <c r="T60" s="187">
        <f t="shared" si="22"/>
        <v>14</v>
      </c>
      <c r="U60" s="187">
        <f t="shared" si="23"/>
        <v>38</v>
      </c>
      <c r="V60" s="187">
        <f t="shared" si="24"/>
        <v>38</v>
      </c>
      <c r="W60" s="187" t="e">
        <f t="shared" si="25"/>
        <v>#N/A</v>
      </c>
    </row>
    <row r="61" spans="1:23" s="187" customFormat="1" ht="15.75" customHeight="1">
      <c r="A61" s="502"/>
      <c r="B61" s="493"/>
      <c r="C61" s="503"/>
      <c r="D61" s="498"/>
      <c r="E61" s="387" t="s">
        <v>94</v>
      </c>
      <c r="F61" s="48" t="e">
        <f>VLOOKUP(E61*(-1),VITPOF,2)</f>
        <v>#VALUE!</v>
      </c>
      <c r="G61" s="387" t="s">
        <v>94</v>
      </c>
      <c r="H61" s="48" t="e">
        <f t="shared" si="29"/>
        <v>#VALUE!</v>
      </c>
      <c r="I61" s="263"/>
      <c r="J61" s="264">
        <v>0</v>
      </c>
      <c r="K61" s="399" t="s">
        <v>94</v>
      </c>
      <c r="L61" s="264" t="e">
        <f t="shared" si="26"/>
        <v>#N/A</v>
      </c>
      <c r="M61" s="410" t="s">
        <v>94</v>
      </c>
      <c r="N61" s="267" t="e">
        <f t="shared" si="27"/>
        <v>#N/A</v>
      </c>
      <c r="O61" s="392"/>
      <c r="P61" s="186" t="e">
        <f t="shared" si="28"/>
        <v>#VALUE!</v>
      </c>
      <c r="Q61" s="220" t="s">
        <v>50</v>
      </c>
      <c r="R61" s="52"/>
      <c r="S61" s="187" t="e">
        <f t="shared" si="21"/>
        <v>#VALUE!</v>
      </c>
      <c r="T61" s="187" t="e">
        <f t="shared" si="22"/>
        <v>#VALUE!</v>
      </c>
      <c r="U61" s="187" t="e">
        <f t="shared" si="23"/>
        <v>#VALUE!</v>
      </c>
      <c r="V61" s="187" t="e">
        <f t="shared" si="24"/>
        <v>#VALUE!</v>
      </c>
      <c r="W61" s="187" t="e">
        <f t="shared" si="25"/>
        <v>#N/A</v>
      </c>
    </row>
    <row r="62" spans="1:23" s="187" customFormat="1" ht="15.75" customHeight="1">
      <c r="A62" s="498"/>
      <c r="B62" s="495"/>
      <c r="C62" s="495"/>
      <c r="D62" s="498"/>
      <c r="E62" s="387" t="s">
        <v>94</v>
      </c>
      <c r="F62" s="48" t="e">
        <f>VLOOKUP(E62*(-1),VITPOF,2)</f>
        <v>#VALUE!</v>
      </c>
      <c r="G62" s="387" t="s">
        <v>94</v>
      </c>
      <c r="H62" s="48" t="e">
        <f t="shared" si="29"/>
        <v>#VALUE!</v>
      </c>
      <c r="I62" s="263"/>
      <c r="J62" s="264">
        <v>0</v>
      </c>
      <c r="K62" s="399" t="s">
        <v>94</v>
      </c>
      <c r="L62" s="264" t="e">
        <f t="shared" si="26"/>
        <v>#N/A</v>
      </c>
      <c r="M62" s="410" t="s">
        <v>94</v>
      </c>
      <c r="N62" s="267" t="e">
        <f t="shared" si="27"/>
        <v>#N/A</v>
      </c>
      <c r="O62" s="392"/>
      <c r="P62" s="186" t="e">
        <f t="shared" si="28"/>
        <v>#VALUE!</v>
      </c>
      <c r="Q62" s="220" t="s">
        <v>50</v>
      </c>
      <c r="R62" s="52"/>
      <c r="S62" s="187" t="e">
        <f t="shared" si="21"/>
        <v>#VALUE!</v>
      </c>
      <c r="T62" s="187" t="e">
        <f t="shared" si="22"/>
        <v>#VALUE!</v>
      </c>
      <c r="U62" s="187" t="e">
        <f t="shared" si="23"/>
        <v>#VALUE!</v>
      </c>
      <c r="V62" s="187" t="e">
        <f t="shared" si="24"/>
        <v>#VALUE!</v>
      </c>
      <c r="W62" s="187" t="e">
        <f t="shared" si="25"/>
        <v>#N/A</v>
      </c>
    </row>
    <row r="63" spans="1:23" s="187" customFormat="1" ht="15.75" customHeight="1">
      <c r="A63" s="498"/>
      <c r="B63" s="497" t="s">
        <v>122</v>
      </c>
      <c r="C63" s="495"/>
      <c r="D63" s="498"/>
      <c r="E63" s="387" t="s">
        <v>94</v>
      </c>
      <c r="F63" s="48" t="e">
        <f>VLOOKUP(E63*(-1),VITPOF,2)</f>
        <v>#VALUE!</v>
      </c>
      <c r="G63" s="387" t="s">
        <v>94</v>
      </c>
      <c r="H63" s="48" t="e">
        <f t="shared" si="29"/>
        <v>#VALUE!</v>
      </c>
      <c r="I63" s="263"/>
      <c r="J63" s="264">
        <v>0</v>
      </c>
      <c r="K63" s="399" t="s">
        <v>94</v>
      </c>
      <c r="L63" s="264" t="e">
        <f t="shared" si="26"/>
        <v>#N/A</v>
      </c>
      <c r="M63" s="410" t="s">
        <v>94</v>
      </c>
      <c r="N63" s="267" t="e">
        <f t="shared" si="27"/>
        <v>#N/A</v>
      </c>
      <c r="O63" s="392"/>
      <c r="P63" s="186" t="e">
        <f t="shared" si="28"/>
        <v>#VALUE!</v>
      </c>
      <c r="Q63" s="220" t="s">
        <v>50</v>
      </c>
      <c r="R63" s="52"/>
      <c r="S63" s="187" t="e">
        <f t="shared" si="21"/>
        <v>#VALUE!</v>
      </c>
      <c r="T63" s="187" t="e">
        <f t="shared" si="22"/>
        <v>#VALUE!</v>
      </c>
      <c r="U63" s="187" t="e">
        <f t="shared" si="23"/>
        <v>#VALUE!</v>
      </c>
      <c r="V63" s="187" t="e">
        <f t="shared" si="24"/>
        <v>#VALUE!</v>
      </c>
      <c r="W63" s="187" t="e">
        <f t="shared" si="25"/>
        <v>#N/A</v>
      </c>
    </row>
    <row r="64" spans="1:23" s="187" customFormat="1" ht="15.75" customHeight="1">
      <c r="A64" s="477">
        <v>2133442</v>
      </c>
      <c r="B64" s="487" t="s">
        <v>250</v>
      </c>
      <c r="C64" s="486" t="s">
        <v>251</v>
      </c>
      <c r="D64" s="498" t="s">
        <v>237</v>
      </c>
      <c r="E64" s="387" t="s">
        <v>94</v>
      </c>
      <c r="F64" s="48" t="e">
        <f>VLOOKUP(E64*(-1),VITPOF,2)</f>
        <v>#VALUE!</v>
      </c>
      <c r="G64" s="387" t="s">
        <v>94</v>
      </c>
      <c r="H64" s="48" t="e">
        <f>VLOOKUP(G64*(-1),HAIESPOF,2)</f>
        <v>#VALUE!</v>
      </c>
      <c r="I64" s="263"/>
      <c r="J64" s="264">
        <v>0</v>
      </c>
      <c r="K64" s="399" t="s">
        <v>94</v>
      </c>
      <c r="L64" s="264" t="e">
        <f>VLOOKUP(K64,PENTPOF,2)</f>
        <v>#N/A</v>
      </c>
      <c r="M64" s="410" t="s">
        <v>94</v>
      </c>
      <c r="N64" s="267" t="e">
        <f>VLOOKUP(M64,MBPOF,2)</f>
        <v>#N/A</v>
      </c>
      <c r="O64" s="392"/>
      <c r="P64" s="186" t="e">
        <f>F64+H64+J64+L64+N64</f>
        <v>#VALUE!</v>
      </c>
      <c r="Q64" s="220" t="s">
        <v>50</v>
      </c>
      <c r="R64" s="52"/>
      <c r="S64" s="187" t="e">
        <f t="shared" si="21"/>
        <v>#VALUE!</v>
      </c>
      <c r="T64" s="187" t="e">
        <f t="shared" si="22"/>
        <v>#VALUE!</v>
      </c>
      <c r="U64" s="187" t="e">
        <f t="shared" si="23"/>
        <v>#VALUE!</v>
      </c>
      <c r="V64" s="187" t="e">
        <f t="shared" si="24"/>
        <v>#VALUE!</v>
      </c>
      <c r="W64" s="187" t="e">
        <f t="shared" si="25"/>
        <v>#N/A</v>
      </c>
    </row>
    <row r="65" spans="1:23" s="187" customFormat="1" ht="15.75" customHeight="1">
      <c r="A65" s="477">
        <v>2053609</v>
      </c>
      <c r="B65" s="487" t="s">
        <v>238</v>
      </c>
      <c r="C65" s="486" t="s">
        <v>239</v>
      </c>
      <c r="D65" s="498" t="s">
        <v>237</v>
      </c>
      <c r="E65" s="387" t="s">
        <v>94</v>
      </c>
      <c r="F65" s="48" t="e">
        <f>VLOOKUP(E65*(-1),VITPOF,2)</f>
        <v>#VALUE!</v>
      </c>
      <c r="G65" s="387" t="s">
        <v>94</v>
      </c>
      <c r="H65" s="48" t="e">
        <f>VLOOKUP(G65*(-1),HAIESPOF,2)</f>
        <v>#VALUE!</v>
      </c>
      <c r="I65" s="263"/>
      <c r="J65" s="264">
        <v>0</v>
      </c>
      <c r="K65" s="399" t="s">
        <v>94</v>
      </c>
      <c r="L65" s="264" t="e">
        <f>VLOOKUP(K65,PENTPOF,2)</f>
        <v>#N/A</v>
      </c>
      <c r="M65" s="410" t="s">
        <v>94</v>
      </c>
      <c r="N65" s="267" t="e">
        <f>VLOOKUP(M65,MBPOF,2)</f>
        <v>#N/A</v>
      </c>
      <c r="O65" s="392"/>
      <c r="P65" s="186" t="e">
        <f>F65+H65+J65+L65+N65</f>
        <v>#VALUE!</v>
      </c>
      <c r="Q65" s="220" t="s">
        <v>50</v>
      </c>
      <c r="R65" s="52"/>
      <c r="S65" s="187" t="e">
        <f t="shared" si="21"/>
        <v>#VALUE!</v>
      </c>
      <c r="T65" s="187" t="e">
        <f t="shared" si="22"/>
        <v>#VALUE!</v>
      </c>
      <c r="U65" s="187" t="e">
        <f t="shared" si="23"/>
        <v>#VALUE!</v>
      </c>
      <c r="V65" s="187" t="e">
        <f t="shared" si="24"/>
        <v>#VALUE!</v>
      </c>
      <c r="W65" s="187" t="e">
        <f t="shared" si="25"/>
        <v>#N/A</v>
      </c>
    </row>
    <row r="66" spans="1:23" s="187" customFormat="1" ht="15.75" customHeight="1">
      <c r="A66" s="498"/>
      <c r="B66" s="495"/>
      <c r="C66" s="495"/>
      <c r="D66" s="498"/>
      <c r="E66" s="387" t="s">
        <v>94</v>
      </c>
      <c r="F66" s="48" t="e">
        <f>VLOOKUP(E66*(-1),VITPOF,2)</f>
        <v>#VALUE!</v>
      </c>
      <c r="G66" s="387" t="s">
        <v>94</v>
      </c>
      <c r="H66" s="48" t="e">
        <f t="shared" si="29"/>
        <v>#VALUE!</v>
      </c>
      <c r="I66" s="263"/>
      <c r="J66" s="264">
        <v>0</v>
      </c>
      <c r="K66" s="399" t="s">
        <v>94</v>
      </c>
      <c r="L66" s="264" t="e">
        <f t="shared" si="26"/>
        <v>#N/A</v>
      </c>
      <c r="M66" s="410" t="s">
        <v>94</v>
      </c>
      <c r="N66" s="267" t="e">
        <f t="shared" si="27"/>
        <v>#N/A</v>
      </c>
      <c r="O66" s="392"/>
      <c r="P66" s="186" t="e">
        <f t="shared" si="28"/>
        <v>#VALUE!</v>
      </c>
      <c r="Q66" s="220" t="s">
        <v>50</v>
      </c>
      <c r="R66" s="52"/>
      <c r="S66" s="187" t="e">
        <f t="shared" si="21"/>
        <v>#VALUE!</v>
      </c>
      <c r="T66" s="187" t="e">
        <f t="shared" si="22"/>
        <v>#VALUE!</v>
      </c>
      <c r="U66" s="187" t="e">
        <f t="shared" si="23"/>
        <v>#VALUE!</v>
      </c>
      <c r="V66" s="187" t="e">
        <f t="shared" si="24"/>
        <v>#VALUE!</v>
      </c>
      <c r="W66" s="187" t="e">
        <f t="shared" si="25"/>
        <v>#N/A</v>
      </c>
    </row>
    <row r="67" spans="1:23" s="187" customFormat="1" ht="15.75" customHeight="1">
      <c r="A67" s="477">
        <v>1910550</v>
      </c>
      <c r="B67" s="487" t="s">
        <v>425</v>
      </c>
      <c r="C67" s="486" t="s">
        <v>426</v>
      </c>
      <c r="D67" s="498" t="s">
        <v>409</v>
      </c>
      <c r="E67" s="387" t="s">
        <v>94</v>
      </c>
      <c r="F67" s="48" t="e">
        <f>VLOOKUP(E67*(-1),VITPOF,2)</f>
        <v>#VALUE!</v>
      </c>
      <c r="G67" s="387" t="s">
        <v>94</v>
      </c>
      <c r="H67" s="48" t="e">
        <f aca="true" t="shared" si="30" ref="H67:H98">VLOOKUP(G67*(-1),HAIESPOF,2)</f>
        <v>#VALUE!</v>
      </c>
      <c r="I67" s="263"/>
      <c r="J67" s="264">
        <v>0</v>
      </c>
      <c r="K67" s="399" t="s">
        <v>94</v>
      </c>
      <c r="L67" s="264" t="e">
        <f aca="true" t="shared" si="31" ref="L67:L98">VLOOKUP(K67,PENTPOF,2)</f>
        <v>#N/A</v>
      </c>
      <c r="M67" s="410" t="s">
        <v>94</v>
      </c>
      <c r="N67" s="267" t="e">
        <f aca="true" t="shared" si="32" ref="N67:N98">VLOOKUP(M67,MBPOF,2)</f>
        <v>#N/A</v>
      </c>
      <c r="O67" s="392"/>
      <c r="P67" s="186" t="e">
        <f aca="true" t="shared" si="33" ref="P67:P98">F67+H67+J67+L67+N67</f>
        <v>#VALUE!</v>
      </c>
      <c r="Q67" s="220" t="s">
        <v>50</v>
      </c>
      <c r="R67" s="52"/>
      <c r="S67" s="187" t="e">
        <f t="shared" si="21"/>
        <v>#VALUE!</v>
      </c>
      <c r="T67" s="187" t="e">
        <f t="shared" si="22"/>
        <v>#VALUE!</v>
      </c>
      <c r="U67" s="187" t="e">
        <f t="shared" si="23"/>
        <v>#VALUE!</v>
      </c>
      <c r="V67" s="187" t="e">
        <f t="shared" si="24"/>
        <v>#VALUE!</v>
      </c>
      <c r="W67" s="187" t="e">
        <f t="shared" si="25"/>
        <v>#N/A</v>
      </c>
    </row>
    <row r="68" spans="1:23" s="187" customFormat="1" ht="15.75" customHeight="1">
      <c r="A68" s="477">
        <v>2132114</v>
      </c>
      <c r="B68" s="487" t="s">
        <v>427</v>
      </c>
      <c r="C68" s="486" t="s">
        <v>428</v>
      </c>
      <c r="D68" s="498" t="s">
        <v>409</v>
      </c>
      <c r="E68" s="387" t="s">
        <v>94</v>
      </c>
      <c r="F68" s="48" t="e">
        <f>VLOOKUP(E68*(-1),VITPOF,2)</f>
        <v>#VALUE!</v>
      </c>
      <c r="G68" s="387" t="s">
        <v>94</v>
      </c>
      <c r="H68" s="48" t="e">
        <f t="shared" si="30"/>
        <v>#VALUE!</v>
      </c>
      <c r="I68" s="263"/>
      <c r="J68" s="264">
        <v>0</v>
      </c>
      <c r="K68" s="399" t="s">
        <v>94</v>
      </c>
      <c r="L68" s="264" t="e">
        <f t="shared" si="31"/>
        <v>#N/A</v>
      </c>
      <c r="M68" s="410" t="s">
        <v>94</v>
      </c>
      <c r="N68" s="267" t="e">
        <f t="shared" si="32"/>
        <v>#N/A</v>
      </c>
      <c r="O68" s="392"/>
      <c r="P68" s="186" t="e">
        <f t="shared" si="33"/>
        <v>#VALUE!</v>
      </c>
      <c r="Q68" s="220" t="s">
        <v>50</v>
      </c>
      <c r="R68" s="52"/>
      <c r="S68" s="187" t="e">
        <f t="shared" si="21"/>
        <v>#VALUE!</v>
      </c>
      <c r="T68" s="187" t="e">
        <f t="shared" si="22"/>
        <v>#VALUE!</v>
      </c>
      <c r="U68" s="187" t="e">
        <f t="shared" si="23"/>
        <v>#VALUE!</v>
      </c>
      <c r="V68" s="187" t="e">
        <f t="shared" si="24"/>
        <v>#VALUE!</v>
      </c>
      <c r="W68" s="187" t="e">
        <f t="shared" si="25"/>
        <v>#N/A</v>
      </c>
    </row>
    <row r="69" spans="1:23" s="187" customFormat="1" ht="15.75" customHeight="1">
      <c r="A69" s="477">
        <v>2125100</v>
      </c>
      <c r="B69" s="487" t="s">
        <v>431</v>
      </c>
      <c r="C69" s="486" t="s">
        <v>319</v>
      </c>
      <c r="D69" s="498" t="s">
        <v>409</v>
      </c>
      <c r="E69" s="387" t="s">
        <v>94</v>
      </c>
      <c r="F69" s="48" t="e">
        <f>VLOOKUP(E69*(-1),VITPOF,2)</f>
        <v>#VALUE!</v>
      </c>
      <c r="G69" s="387" t="s">
        <v>94</v>
      </c>
      <c r="H69" s="48" t="e">
        <f t="shared" si="30"/>
        <v>#VALUE!</v>
      </c>
      <c r="I69" s="263"/>
      <c r="J69" s="264">
        <v>0</v>
      </c>
      <c r="K69" s="399" t="s">
        <v>94</v>
      </c>
      <c r="L69" s="264" t="e">
        <f t="shared" si="31"/>
        <v>#N/A</v>
      </c>
      <c r="M69" s="410" t="s">
        <v>94</v>
      </c>
      <c r="N69" s="267" t="e">
        <f t="shared" si="32"/>
        <v>#N/A</v>
      </c>
      <c r="O69" s="392"/>
      <c r="P69" s="186" t="e">
        <f t="shared" si="33"/>
        <v>#VALUE!</v>
      </c>
      <c r="Q69" s="220" t="s">
        <v>50</v>
      </c>
      <c r="R69" s="52"/>
      <c r="S69" s="187" t="e">
        <f t="shared" si="21"/>
        <v>#VALUE!</v>
      </c>
      <c r="T69" s="187" t="e">
        <f t="shared" si="22"/>
        <v>#VALUE!</v>
      </c>
      <c r="U69" s="187" t="e">
        <f t="shared" si="23"/>
        <v>#VALUE!</v>
      </c>
      <c r="V69" s="187" t="e">
        <f t="shared" si="24"/>
        <v>#VALUE!</v>
      </c>
      <c r="W69" s="187" t="e">
        <f t="shared" si="25"/>
        <v>#N/A</v>
      </c>
    </row>
    <row r="70" spans="1:23" s="187" customFormat="1" ht="15.75" customHeight="1">
      <c r="A70" s="477">
        <v>2010012</v>
      </c>
      <c r="B70" s="487" t="s">
        <v>432</v>
      </c>
      <c r="C70" s="486" t="s">
        <v>243</v>
      </c>
      <c r="D70" s="498" t="s">
        <v>409</v>
      </c>
      <c r="E70" s="387" t="s">
        <v>94</v>
      </c>
      <c r="F70" s="48" t="e">
        <f>VLOOKUP(E70*(-1),VITPOF,2)</f>
        <v>#VALUE!</v>
      </c>
      <c r="G70" s="387" t="s">
        <v>94</v>
      </c>
      <c r="H70" s="48" t="e">
        <f t="shared" si="30"/>
        <v>#VALUE!</v>
      </c>
      <c r="I70" s="263"/>
      <c r="J70" s="264">
        <v>0</v>
      </c>
      <c r="K70" s="399" t="s">
        <v>94</v>
      </c>
      <c r="L70" s="264" t="e">
        <f t="shared" si="31"/>
        <v>#N/A</v>
      </c>
      <c r="M70" s="410" t="s">
        <v>94</v>
      </c>
      <c r="N70" s="267" t="e">
        <f t="shared" si="32"/>
        <v>#N/A</v>
      </c>
      <c r="O70" s="392"/>
      <c r="P70" s="186" t="e">
        <f t="shared" si="33"/>
        <v>#VALUE!</v>
      </c>
      <c r="Q70" s="220" t="s">
        <v>50</v>
      </c>
      <c r="R70" s="52"/>
      <c r="S70" s="187" t="e">
        <f t="shared" si="21"/>
        <v>#VALUE!</v>
      </c>
      <c r="T70" s="187" t="e">
        <f t="shared" si="22"/>
        <v>#VALUE!</v>
      </c>
      <c r="U70" s="187" t="e">
        <f t="shared" si="23"/>
        <v>#VALUE!</v>
      </c>
      <c r="V70" s="187" t="e">
        <f t="shared" si="24"/>
        <v>#VALUE!</v>
      </c>
      <c r="W70" s="187" t="e">
        <f t="shared" si="25"/>
        <v>#N/A</v>
      </c>
    </row>
    <row r="71" spans="1:23" s="187" customFormat="1" ht="15.75" customHeight="1">
      <c r="A71" s="477">
        <v>2100935</v>
      </c>
      <c r="B71" s="487" t="s">
        <v>435</v>
      </c>
      <c r="C71" s="486" t="s">
        <v>282</v>
      </c>
      <c r="D71" s="498" t="s">
        <v>409</v>
      </c>
      <c r="E71" s="387" t="s">
        <v>94</v>
      </c>
      <c r="F71" s="48" t="e">
        <f>VLOOKUP(E71*(-1),VITPOF,2)</f>
        <v>#VALUE!</v>
      </c>
      <c r="G71" s="387" t="s">
        <v>94</v>
      </c>
      <c r="H71" s="48" t="e">
        <f t="shared" si="30"/>
        <v>#VALUE!</v>
      </c>
      <c r="I71" s="263"/>
      <c r="J71" s="264">
        <v>0</v>
      </c>
      <c r="K71" s="399" t="s">
        <v>94</v>
      </c>
      <c r="L71" s="264" t="e">
        <f t="shared" si="31"/>
        <v>#N/A</v>
      </c>
      <c r="M71" s="410" t="s">
        <v>94</v>
      </c>
      <c r="N71" s="267" t="e">
        <f t="shared" si="32"/>
        <v>#N/A</v>
      </c>
      <c r="O71" s="392"/>
      <c r="P71" s="186" t="e">
        <f t="shared" si="33"/>
        <v>#VALUE!</v>
      </c>
      <c r="Q71" s="220" t="s">
        <v>50</v>
      </c>
      <c r="R71" s="52"/>
      <c r="S71" s="187" t="e">
        <f t="shared" si="21"/>
        <v>#VALUE!</v>
      </c>
      <c r="T71" s="187" t="e">
        <f t="shared" si="22"/>
        <v>#VALUE!</v>
      </c>
      <c r="U71" s="187" t="e">
        <f t="shared" si="23"/>
        <v>#VALUE!</v>
      </c>
      <c r="V71" s="187" t="e">
        <f t="shared" si="24"/>
        <v>#VALUE!</v>
      </c>
      <c r="W71" s="187" t="e">
        <f t="shared" si="25"/>
        <v>#N/A</v>
      </c>
    </row>
    <row r="72" spans="1:23" s="187" customFormat="1" ht="15.75" customHeight="1">
      <c r="A72" s="477">
        <v>2101154</v>
      </c>
      <c r="B72" s="487" t="s">
        <v>418</v>
      </c>
      <c r="C72" s="486" t="s">
        <v>229</v>
      </c>
      <c r="D72" s="498" t="s">
        <v>409</v>
      </c>
      <c r="E72" s="387" t="s">
        <v>94</v>
      </c>
      <c r="F72" s="48" t="e">
        <f>VLOOKUP(E72*(-1),VITPOF,2)</f>
        <v>#VALUE!</v>
      </c>
      <c r="G72" s="387" t="s">
        <v>94</v>
      </c>
      <c r="H72" s="48" t="e">
        <f t="shared" si="30"/>
        <v>#VALUE!</v>
      </c>
      <c r="I72" s="263"/>
      <c r="J72" s="264">
        <v>0</v>
      </c>
      <c r="K72" s="399" t="s">
        <v>94</v>
      </c>
      <c r="L72" s="264" t="e">
        <f t="shared" si="31"/>
        <v>#N/A</v>
      </c>
      <c r="M72" s="410" t="s">
        <v>94</v>
      </c>
      <c r="N72" s="267" t="e">
        <f t="shared" si="32"/>
        <v>#N/A</v>
      </c>
      <c r="O72" s="392"/>
      <c r="P72" s="186" t="e">
        <f t="shared" si="33"/>
        <v>#VALUE!</v>
      </c>
      <c r="Q72" s="220" t="s">
        <v>50</v>
      </c>
      <c r="R72" s="52"/>
      <c r="S72" s="187" t="e">
        <f t="shared" si="21"/>
        <v>#VALUE!</v>
      </c>
      <c r="T72" s="187" t="e">
        <f t="shared" si="22"/>
        <v>#VALUE!</v>
      </c>
      <c r="U72" s="187" t="e">
        <f t="shared" si="23"/>
        <v>#VALUE!</v>
      </c>
      <c r="V72" s="187" t="e">
        <f t="shared" si="24"/>
        <v>#VALUE!</v>
      </c>
      <c r="W72" s="187" t="e">
        <f t="shared" si="25"/>
        <v>#N/A</v>
      </c>
    </row>
    <row r="73" spans="1:23" s="187" customFormat="1" ht="15.75" customHeight="1">
      <c r="A73" s="477">
        <v>2101057</v>
      </c>
      <c r="B73" s="487" t="s">
        <v>436</v>
      </c>
      <c r="C73" s="486" t="s">
        <v>437</v>
      </c>
      <c r="D73" s="498" t="s">
        <v>409</v>
      </c>
      <c r="E73" s="387" t="s">
        <v>94</v>
      </c>
      <c r="F73" s="48" t="e">
        <f>VLOOKUP(E73*(-1),VITPOF,2)</f>
        <v>#VALUE!</v>
      </c>
      <c r="G73" s="387" t="s">
        <v>94</v>
      </c>
      <c r="H73" s="48" t="e">
        <f t="shared" si="30"/>
        <v>#VALUE!</v>
      </c>
      <c r="I73" s="263"/>
      <c r="J73" s="264">
        <v>0</v>
      </c>
      <c r="K73" s="399" t="s">
        <v>94</v>
      </c>
      <c r="L73" s="264" t="e">
        <f t="shared" si="31"/>
        <v>#N/A</v>
      </c>
      <c r="M73" s="410" t="s">
        <v>94</v>
      </c>
      <c r="N73" s="267" t="e">
        <f t="shared" si="32"/>
        <v>#N/A</v>
      </c>
      <c r="O73" s="392"/>
      <c r="P73" s="186" t="e">
        <f t="shared" si="33"/>
        <v>#VALUE!</v>
      </c>
      <c r="Q73" s="220" t="s">
        <v>50</v>
      </c>
      <c r="R73" s="52"/>
      <c r="S73" s="187" t="e">
        <f t="shared" si="21"/>
        <v>#VALUE!</v>
      </c>
      <c r="T73" s="187" t="e">
        <f t="shared" si="22"/>
        <v>#VALUE!</v>
      </c>
      <c r="U73" s="187" t="e">
        <f t="shared" si="23"/>
        <v>#VALUE!</v>
      </c>
      <c r="V73" s="187" t="e">
        <f t="shared" si="24"/>
        <v>#VALUE!</v>
      </c>
      <c r="W73" s="187" t="e">
        <f t="shared" si="25"/>
        <v>#N/A</v>
      </c>
    </row>
    <row r="74" spans="1:23" s="187" customFormat="1" ht="15.75" customHeight="1">
      <c r="A74" s="477">
        <v>2005082</v>
      </c>
      <c r="B74" s="487" t="s">
        <v>438</v>
      </c>
      <c r="C74" s="486" t="s">
        <v>439</v>
      </c>
      <c r="D74" s="498" t="s">
        <v>409</v>
      </c>
      <c r="E74" s="387" t="s">
        <v>94</v>
      </c>
      <c r="F74" s="48" t="e">
        <f>VLOOKUP(E74*(-1),VITPOF,2)</f>
        <v>#VALUE!</v>
      </c>
      <c r="G74" s="387" t="s">
        <v>94</v>
      </c>
      <c r="H74" s="48" t="e">
        <f t="shared" si="30"/>
        <v>#VALUE!</v>
      </c>
      <c r="I74" s="263"/>
      <c r="J74" s="264">
        <v>0</v>
      </c>
      <c r="K74" s="399" t="s">
        <v>94</v>
      </c>
      <c r="L74" s="264" t="e">
        <f t="shared" si="31"/>
        <v>#N/A</v>
      </c>
      <c r="M74" s="410" t="s">
        <v>94</v>
      </c>
      <c r="N74" s="267" t="e">
        <f t="shared" si="32"/>
        <v>#N/A</v>
      </c>
      <c r="O74" s="392"/>
      <c r="P74" s="186" t="e">
        <f t="shared" si="33"/>
        <v>#VALUE!</v>
      </c>
      <c r="Q74" s="220" t="s">
        <v>50</v>
      </c>
      <c r="R74" s="52"/>
      <c r="S74" s="187" t="e">
        <f aca="true" t="shared" si="34" ref="S74:S105">RANK(E74,$E$10:$E$150,2)</f>
        <v>#VALUE!</v>
      </c>
      <c r="T74" s="187" t="e">
        <f aca="true" t="shared" si="35" ref="T74:T105">RANK(G74,$G$10:$G$150,2)</f>
        <v>#VALUE!</v>
      </c>
      <c r="U74" s="187" t="e">
        <f aca="true" t="shared" si="36" ref="U74:U105">RANK(K74,$K$10:$K$150,0)</f>
        <v>#VALUE!</v>
      </c>
      <c r="V74" s="187" t="e">
        <f aca="true" t="shared" si="37" ref="V74:V105">RANK(M74,$M$10:$M$150,0)</f>
        <v>#VALUE!</v>
      </c>
      <c r="W74" s="187" t="e">
        <f aca="true" t="shared" si="38" ref="W74:W105">RANK(X74,$X$10:$X$150,0)</f>
        <v>#N/A</v>
      </c>
    </row>
    <row r="75" spans="1:23" s="187" customFormat="1" ht="15.75" customHeight="1">
      <c r="A75" s="477">
        <v>2101142</v>
      </c>
      <c r="B75" s="487" t="s">
        <v>440</v>
      </c>
      <c r="C75" s="486" t="s">
        <v>312</v>
      </c>
      <c r="D75" s="498" t="s">
        <v>409</v>
      </c>
      <c r="E75" s="387" t="s">
        <v>94</v>
      </c>
      <c r="F75" s="48" t="e">
        <f>VLOOKUP(E75*(-1),VITPOF,2)</f>
        <v>#VALUE!</v>
      </c>
      <c r="G75" s="387" t="s">
        <v>94</v>
      </c>
      <c r="H75" s="48" t="e">
        <f t="shared" si="30"/>
        <v>#VALUE!</v>
      </c>
      <c r="I75" s="263"/>
      <c r="J75" s="264">
        <v>0</v>
      </c>
      <c r="K75" s="399" t="s">
        <v>94</v>
      </c>
      <c r="L75" s="264" t="e">
        <f t="shared" si="31"/>
        <v>#N/A</v>
      </c>
      <c r="M75" s="410" t="s">
        <v>94</v>
      </c>
      <c r="N75" s="267" t="e">
        <f t="shared" si="32"/>
        <v>#N/A</v>
      </c>
      <c r="O75" s="392"/>
      <c r="P75" s="186" t="e">
        <f t="shared" si="33"/>
        <v>#VALUE!</v>
      </c>
      <c r="Q75" s="220" t="s">
        <v>50</v>
      </c>
      <c r="R75" s="52"/>
      <c r="S75" s="187" t="e">
        <f t="shared" si="34"/>
        <v>#VALUE!</v>
      </c>
      <c r="T75" s="187" t="e">
        <f t="shared" si="35"/>
        <v>#VALUE!</v>
      </c>
      <c r="U75" s="187" t="e">
        <f t="shared" si="36"/>
        <v>#VALUE!</v>
      </c>
      <c r="V75" s="187" t="e">
        <f t="shared" si="37"/>
        <v>#VALUE!</v>
      </c>
      <c r="W75" s="187" t="e">
        <f t="shared" si="38"/>
        <v>#N/A</v>
      </c>
    </row>
    <row r="76" spans="1:23" s="187" customFormat="1" ht="15.75" customHeight="1">
      <c r="A76" s="477">
        <v>2100683</v>
      </c>
      <c r="B76" s="487" t="s">
        <v>441</v>
      </c>
      <c r="C76" s="486" t="s">
        <v>439</v>
      </c>
      <c r="D76" s="498" t="s">
        <v>409</v>
      </c>
      <c r="E76" s="387" t="s">
        <v>94</v>
      </c>
      <c r="F76" s="48" t="e">
        <f>VLOOKUP(E76*(-1),VITPOF,2)</f>
        <v>#VALUE!</v>
      </c>
      <c r="G76" s="387" t="s">
        <v>94</v>
      </c>
      <c r="H76" s="48" t="e">
        <f t="shared" si="30"/>
        <v>#VALUE!</v>
      </c>
      <c r="I76" s="263"/>
      <c r="J76" s="264">
        <v>0</v>
      </c>
      <c r="K76" s="399" t="s">
        <v>94</v>
      </c>
      <c r="L76" s="264" t="e">
        <f t="shared" si="31"/>
        <v>#N/A</v>
      </c>
      <c r="M76" s="410" t="s">
        <v>94</v>
      </c>
      <c r="N76" s="267" t="e">
        <f t="shared" si="32"/>
        <v>#N/A</v>
      </c>
      <c r="O76" s="392"/>
      <c r="P76" s="186" t="e">
        <f t="shared" si="33"/>
        <v>#VALUE!</v>
      </c>
      <c r="Q76" s="220" t="s">
        <v>50</v>
      </c>
      <c r="R76" s="52"/>
      <c r="S76" s="187" t="e">
        <f t="shared" si="34"/>
        <v>#VALUE!</v>
      </c>
      <c r="T76" s="187" t="e">
        <f t="shared" si="35"/>
        <v>#VALUE!</v>
      </c>
      <c r="U76" s="187" t="e">
        <f t="shared" si="36"/>
        <v>#VALUE!</v>
      </c>
      <c r="V76" s="187" t="e">
        <f t="shared" si="37"/>
        <v>#VALUE!</v>
      </c>
      <c r="W76" s="187" t="e">
        <f t="shared" si="38"/>
        <v>#N/A</v>
      </c>
    </row>
    <row r="77" spans="1:23" s="187" customFormat="1" ht="15.75" customHeight="1">
      <c r="A77" s="477">
        <v>2119004</v>
      </c>
      <c r="B77" s="487" t="s">
        <v>442</v>
      </c>
      <c r="C77" s="486" t="s">
        <v>338</v>
      </c>
      <c r="D77" s="498" t="s">
        <v>409</v>
      </c>
      <c r="E77" s="387" t="s">
        <v>94</v>
      </c>
      <c r="F77" s="48" t="e">
        <f>VLOOKUP(E77*(-1),VITPOF,2)</f>
        <v>#VALUE!</v>
      </c>
      <c r="G77" s="387" t="s">
        <v>94</v>
      </c>
      <c r="H77" s="48" t="e">
        <f t="shared" si="30"/>
        <v>#VALUE!</v>
      </c>
      <c r="I77" s="263"/>
      <c r="J77" s="264">
        <v>0</v>
      </c>
      <c r="K77" s="399" t="s">
        <v>94</v>
      </c>
      <c r="L77" s="264" t="e">
        <f t="shared" si="31"/>
        <v>#N/A</v>
      </c>
      <c r="M77" s="410" t="s">
        <v>94</v>
      </c>
      <c r="N77" s="267" t="e">
        <f t="shared" si="32"/>
        <v>#N/A</v>
      </c>
      <c r="O77" s="392"/>
      <c r="P77" s="186" t="e">
        <f t="shared" si="33"/>
        <v>#VALUE!</v>
      </c>
      <c r="Q77" s="220" t="s">
        <v>50</v>
      </c>
      <c r="R77" s="52"/>
      <c r="S77" s="187" t="e">
        <f t="shared" si="34"/>
        <v>#VALUE!</v>
      </c>
      <c r="T77" s="187" t="e">
        <f t="shared" si="35"/>
        <v>#VALUE!</v>
      </c>
      <c r="U77" s="187" t="e">
        <f t="shared" si="36"/>
        <v>#VALUE!</v>
      </c>
      <c r="V77" s="187" t="e">
        <f t="shared" si="37"/>
        <v>#VALUE!</v>
      </c>
      <c r="W77" s="187" t="e">
        <f t="shared" si="38"/>
        <v>#N/A</v>
      </c>
    </row>
    <row r="78" spans="1:23" s="187" customFormat="1" ht="15.75" customHeight="1">
      <c r="A78" s="477">
        <v>2133271</v>
      </c>
      <c r="B78" s="487" t="s">
        <v>443</v>
      </c>
      <c r="C78" s="486" t="s">
        <v>444</v>
      </c>
      <c r="D78" s="498" t="s">
        <v>409</v>
      </c>
      <c r="E78" s="387" t="s">
        <v>94</v>
      </c>
      <c r="F78" s="48" t="e">
        <f>VLOOKUP(E78*(-1),VITPOF,2)</f>
        <v>#VALUE!</v>
      </c>
      <c r="G78" s="387" t="s">
        <v>94</v>
      </c>
      <c r="H78" s="48" t="e">
        <f t="shared" si="30"/>
        <v>#VALUE!</v>
      </c>
      <c r="I78" s="263"/>
      <c r="J78" s="264">
        <v>0</v>
      </c>
      <c r="K78" s="399" t="s">
        <v>94</v>
      </c>
      <c r="L78" s="264" t="e">
        <f t="shared" si="31"/>
        <v>#N/A</v>
      </c>
      <c r="M78" s="410" t="s">
        <v>94</v>
      </c>
      <c r="N78" s="267" t="e">
        <f t="shared" si="32"/>
        <v>#N/A</v>
      </c>
      <c r="O78" s="392"/>
      <c r="P78" s="186" t="e">
        <f t="shared" si="33"/>
        <v>#VALUE!</v>
      </c>
      <c r="Q78" s="220" t="s">
        <v>50</v>
      </c>
      <c r="R78" s="52"/>
      <c r="S78" s="187" t="e">
        <f t="shared" si="34"/>
        <v>#VALUE!</v>
      </c>
      <c r="T78" s="187" t="e">
        <f t="shared" si="35"/>
        <v>#VALUE!</v>
      </c>
      <c r="U78" s="187" t="e">
        <f t="shared" si="36"/>
        <v>#VALUE!</v>
      </c>
      <c r="V78" s="187" t="e">
        <f t="shared" si="37"/>
        <v>#VALUE!</v>
      </c>
      <c r="W78" s="187" t="e">
        <f t="shared" si="38"/>
        <v>#N/A</v>
      </c>
    </row>
    <row r="79" spans="1:23" s="187" customFormat="1" ht="15.75" customHeight="1">
      <c r="A79" s="477">
        <v>2005159</v>
      </c>
      <c r="B79" s="487" t="s">
        <v>445</v>
      </c>
      <c r="C79" s="486" t="s">
        <v>177</v>
      </c>
      <c r="D79" s="498" t="s">
        <v>409</v>
      </c>
      <c r="E79" s="387" t="s">
        <v>94</v>
      </c>
      <c r="F79" s="48" t="e">
        <f>VLOOKUP(E79*(-1),VITPOF,2)</f>
        <v>#VALUE!</v>
      </c>
      <c r="G79" s="387" t="s">
        <v>94</v>
      </c>
      <c r="H79" s="48" t="e">
        <f t="shared" si="30"/>
        <v>#VALUE!</v>
      </c>
      <c r="I79" s="263"/>
      <c r="J79" s="264">
        <v>0</v>
      </c>
      <c r="K79" s="399" t="s">
        <v>94</v>
      </c>
      <c r="L79" s="264" t="e">
        <f t="shared" si="31"/>
        <v>#N/A</v>
      </c>
      <c r="M79" s="410" t="s">
        <v>94</v>
      </c>
      <c r="N79" s="267" t="e">
        <f t="shared" si="32"/>
        <v>#N/A</v>
      </c>
      <c r="O79" s="392"/>
      <c r="P79" s="186" t="e">
        <f t="shared" si="33"/>
        <v>#VALUE!</v>
      </c>
      <c r="Q79" s="220" t="s">
        <v>50</v>
      </c>
      <c r="R79" s="52"/>
      <c r="S79" s="187" t="e">
        <f t="shared" si="34"/>
        <v>#VALUE!</v>
      </c>
      <c r="T79" s="187" t="e">
        <f t="shared" si="35"/>
        <v>#VALUE!</v>
      </c>
      <c r="U79" s="187" t="e">
        <f t="shared" si="36"/>
        <v>#VALUE!</v>
      </c>
      <c r="V79" s="187" t="e">
        <f t="shared" si="37"/>
        <v>#VALUE!</v>
      </c>
      <c r="W79" s="187" t="e">
        <f t="shared" si="38"/>
        <v>#N/A</v>
      </c>
    </row>
    <row r="80" spans="1:23" s="187" customFormat="1" ht="15.75" customHeight="1">
      <c r="A80" s="477">
        <v>2125082</v>
      </c>
      <c r="B80" s="487" t="s">
        <v>446</v>
      </c>
      <c r="C80" s="486" t="s">
        <v>177</v>
      </c>
      <c r="D80" s="498" t="s">
        <v>409</v>
      </c>
      <c r="E80" s="387" t="s">
        <v>94</v>
      </c>
      <c r="F80" s="48" t="e">
        <f>VLOOKUP(E80*(-1),VITPOF,2)</f>
        <v>#VALUE!</v>
      </c>
      <c r="G80" s="387" t="s">
        <v>94</v>
      </c>
      <c r="H80" s="48" t="e">
        <f t="shared" si="30"/>
        <v>#VALUE!</v>
      </c>
      <c r="I80" s="263"/>
      <c r="J80" s="264">
        <v>0</v>
      </c>
      <c r="K80" s="399" t="s">
        <v>94</v>
      </c>
      <c r="L80" s="264" t="e">
        <f t="shared" si="31"/>
        <v>#N/A</v>
      </c>
      <c r="M80" s="410" t="s">
        <v>94</v>
      </c>
      <c r="N80" s="267" t="e">
        <f t="shared" si="32"/>
        <v>#N/A</v>
      </c>
      <c r="O80" s="392"/>
      <c r="P80" s="186" t="e">
        <f t="shared" si="33"/>
        <v>#VALUE!</v>
      </c>
      <c r="Q80" s="220" t="s">
        <v>50</v>
      </c>
      <c r="R80" s="52"/>
      <c r="S80" s="187" t="e">
        <f t="shared" si="34"/>
        <v>#VALUE!</v>
      </c>
      <c r="T80" s="187" t="e">
        <f t="shared" si="35"/>
        <v>#VALUE!</v>
      </c>
      <c r="U80" s="187" t="e">
        <f t="shared" si="36"/>
        <v>#VALUE!</v>
      </c>
      <c r="V80" s="187" t="e">
        <f t="shared" si="37"/>
        <v>#VALUE!</v>
      </c>
      <c r="W80" s="187" t="e">
        <f t="shared" si="38"/>
        <v>#N/A</v>
      </c>
    </row>
    <row r="81" spans="1:23" s="187" customFormat="1" ht="15.75" customHeight="1">
      <c r="A81" s="477"/>
      <c r="B81" s="486"/>
      <c r="C81" s="486"/>
      <c r="D81" s="498"/>
      <c r="E81" s="387" t="s">
        <v>94</v>
      </c>
      <c r="F81" s="48" t="e">
        <f>VLOOKUP(E81*(-1),VITPOF,2)</f>
        <v>#VALUE!</v>
      </c>
      <c r="G81" s="387" t="s">
        <v>94</v>
      </c>
      <c r="H81" s="48" t="e">
        <f t="shared" si="30"/>
        <v>#VALUE!</v>
      </c>
      <c r="I81" s="263"/>
      <c r="J81" s="264">
        <v>0</v>
      </c>
      <c r="K81" s="399" t="s">
        <v>94</v>
      </c>
      <c r="L81" s="264" t="e">
        <f t="shared" si="31"/>
        <v>#N/A</v>
      </c>
      <c r="M81" s="410" t="s">
        <v>94</v>
      </c>
      <c r="N81" s="267" t="e">
        <f t="shared" si="32"/>
        <v>#N/A</v>
      </c>
      <c r="O81" s="392"/>
      <c r="P81" s="186" t="e">
        <f t="shared" si="33"/>
        <v>#VALUE!</v>
      </c>
      <c r="Q81" s="220" t="s">
        <v>50</v>
      </c>
      <c r="R81" s="52"/>
      <c r="S81" s="187" t="e">
        <f t="shared" si="34"/>
        <v>#VALUE!</v>
      </c>
      <c r="T81" s="187" t="e">
        <f t="shared" si="35"/>
        <v>#VALUE!</v>
      </c>
      <c r="U81" s="187" t="e">
        <f t="shared" si="36"/>
        <v>#VALUE!</v>
      </c>
      <c r="V81" s="187" t="e">
        <f t="shared" si="37"/>
        <v>#VALUE!</v>
      </c>
      <c r="W81" s="187" t="e">
        <f t="shared" si="38"/>
        <v>#N/A</v>
      </c>
    </row>
    <row r="82" spans="1:23" s="187" customFormat="1" ht="15.75" customHeight="1">
      <c r="A82" s="477">
        <v>2121490</v>
      </c>
      <c r="B82" s="487" t="s">
        <v>351</v>
      </c>
      <c r="C82" s="486" t="s">
        <v>301</v>
      </c>
      <c r="D82" s="498" t="s">
        <v>318</v>
      </c>
      <c r="E82" s="387" t="s">
        <v>94</v>
      </c>
      <c r="F82" s="48" t="e">
        <f>VLOOKUP(E82*(-1),VITPOF,2)</f>
        <v>#VALUE!</v>
      </c>
      <c r="G82" s="387" t="s">
        <v>94</v>
      </c>
      <c r="H82" s="48" t="e">
        <f t="shared" si="30"/>
        <v>#VALUE!</v>
      </c>
      <c r="I82" s="263"/>
      <c r="J82" s="264">
        <v>0</v>
      </c>
      <c r="K82" s="399" t="s">
        <v>94</v>
      </c>
      <c r="L82" s="264" t="e">
        <f t="shared" si="31"/>
        <v>#N/A</v>
      </c>
      <c r="M82" s="410" t="s">
        <v>94</v>
      </c>
      <c r="N82" s="267" t="e">
        <f t="shared" si="32"/>
        <v>#N/A</v>
      </c>
      <c r="O82" s="392"/>
      <c r="P82" s="186" t="e">
        <f t="shared" si="33"/>
        <v>#VALUE!</v>
      </c>
      <c r="Q82" s="220" t="s">
        <v>50</v>
      </c>
      <c r="R82" s="52"/>
      <c r="S82" s="187" t="e">
        <f t="shared" si="34"/>
        <v>#VALUE!</v>
      </c>
      <c r="T82" s="187" t="e">
        <f t="shared" si="35"/>
        <v>#VALUE!</v>
      </c>
      <c r="U82" s="187" t="e">
        <f t="shared" si="36"/>
        <v>#VALUE!</v>
      </c>
      <c r="V82" s="187" t="e">
        <f t="shared" si="37"/>
        <v>#VALUE!</v>
      </c>
      <c r="W82" s="187" t="e">
        <f t="shared" si="38"/>
        <v>#N/A</v>
      </c>
    </row>
    <row r="83" spans="1:23" s="187" customFormat="1" ht="15.75" customHeight="1">
      <c r="A83" s="477">
        <v>2121465</v>
      </c>
      <c r="B83" s="487" t="s">
        <v>352</v>
      </c>
      <c r="C83" s="486" t="s">
        <v>353</v>
      </c>
      <c r="D83" s="498" t="s">
        <v>318</v>
      </c>
      <c r="E83" s="387" t="s">
        <v>94</v>
      </c>
      <c r="F83" s="48" t="e">
        <f>VLOOKUP(E83*(-1),VITPOF,2)</f>
        <v>#VALUE!</v>
      </c>
      <c r="G83" s="387" t="s">
        <v>94</v>
      </c>
      <c r="H83" s="48" t="e">
        <f t="shared" si="30"/>
        <v>#VALUE!</v>
      </c>
      <c r="I83" s="263"/>
      <c r="J83" s="264">
        <v>0</v>
      </c>
      <c r="K83" s="399" t="s">
        <v>94</v>
      </c>
      <c r="L83" s="264" t="e">
        <f t="shared" si="31"/>
        <v>#N/A</v>
      </c>
      <c r="M83" s="410" t="s">
        <v>94</v>
      </c>
      <c r="N83" s="267" t="e">
        <f t="shared" si="32"/>
        <v>#N/A</v>
      </c>
      <c r="O83" s="392"/>
      <c r="P83" s="186" t="e">
        <f t="shared" si="33"/>
        <v>#VALUE!</v>
      </c>
      <c r="Q83" s="220" t="s">
        <v>50</v>
      </c>
      <c r="R83" s="52"/>
      <c r="S83" s="187" t="e">
        <f t="shared" si="34"/>
        <v>#VALUE!</v>
      </c>
      <c r="T83" s="187" t="e">
        <f t="shared" si="35"/>
        <v>#VALUE!</v>
      </c>
      <c r="U83" s="187" t="e">
        <f t="shared" si="36"/>
        <v>#VALUE!</v>
      </c>
      <c r="V83" s="187" t="e">
        <f t="shared" si="37"/>
        <v>#VALUE!</v>
      </c>
      <c r="W83" s="187" t="e">
        <f t="shared" si="38"/>
        <v>#N/A</v>
      </c>
    </row>
    <row r="84" spans="1:23" s="187" customFormat="1" ht="15.75" customHeight="1">
      <c r="A84" s="477">
        <v>2132591</v>
      </c>
      <c r="B84" s="487" t="s">
        <v>354</v>
      </c>
      <c r="C84" s="486" t="s">
        <v>355</v>
      </c>
      <c r="D84" s="498" t="s">
        <v>318</v>
      </c>
      <c r="E84" s="387" t="s">
        <v>94</v>
      </c>
      <c r="F84" s="48" t="e">
        <f>VLOOKUP(E84*(-1),VITPOF,2)</f>
        <v>#VALUE!</v>
      </c>
      <c r="G84" s="387" t="s">
        <v>94</v>
      </c>
      <c r="H84" s="48" t="e">
        <f t="shared" si="30"/>
        <v>#VALUE!</v>
      </c>
      <c r="I84" s="263"/>
      <c r="J84" s="264">
        <v>0</v>
      </c>
      <c r="K84" s="399" t="s">
        <v>94</v>
      </c>
      <c r="L84" s="264" t="e">
        <f t="shared" si="31"/>
        <v>#N/A</v>
      </c>
      <c r="M84" s="410" t="s">
        <v>94</v>
      </c>
      <c r="N84" s="267" t="e">
        <f t="shared" si="32"/>
        <v>#N/A</v>
      </c>
      <c r="O84" s="392"/>
      <c r="P84" s="186" t="e">
        <f t="shared" si="33"/>
        <v>#VALUE!</v>
      </c>
      <c r="Q84" s="220" t="s">
        <v>50</v>
      </c>
      <c r="R84" s="52"/>
      <c r="S84" s="187" t="e">
        <f t="shared" si="34"/>
        <v>#VALUE!</v>
      </c>
      <c r="T84" s="187" t="e">
        <f t="shared" si="35"/>
        <v>#VALUE!</v>
      </c>
      <c r="U84" s="187" t="e">
        <f t="shared" si="36"/>
        <v>#VALUE!</v>
      </c>
      <c r="V84" s="187" t="e">
        <f t="shared" si="37"/>
        <v>#VALUE!</v>
      </c>
      <c r="W84" s="187" t="e">
        <f t="shared" si="38"/>
        <v>#N/A</v>
      </c>
    </row>
    <row r="85" spans="1:23" s="187" customFormat="1" ht="15.75" customHeight="1">
      <c r="A85" s="477">
        <v>1946429</v>
      </c>
      <c r="B85" s="487" t="s">
        <v>356</v>
      </c>
      <c r="C85" s="486" t="s">
        <v>198</v>
      </c>
      <c r="D85" s="498" t="s">
        <v>318</v>
      </c>
      <c r="E85" s="387" t="s">
        <v>94</v>
      </c>
      <c r="F85" s="48" t="e">
        <f>VLOOKUP(E85*(-1),VITPOF,2)</f>
        <v>#VALUE!</v>
      </c>
      <c r="G85" s="387" t="s">
        <v>94</v>
      </c>
      <c r="H85" s="48" t="e">
        <f t="shared" si="30"/>
        <v>#VALUE!</v>
      </c>
      <c r="I85" s="263"/>
      <c r="J85" s="264">
        <v>0</v>
      </c>
      <c r="K85" s="399" t="s">
        <v>94</v>
      </c>
      <c r="L85" s="264" t="e">
        <f t="shared" si="31"/>
        <v>#N/A</v>
      </c>
      <c r="M85" s="410" t="s">
        <v>94</v>
      </c>
      <c r="N85" s="267" t="e">
        <f t="shared" si="32"/>
        <v>#N/A</v>
      </c>
      <c r="O85" s="392"/>
      <c r="P85" s="186" t="e">
        <f t="shared" si="33"/>
        <v>#VALUE!</v>
      </c>
      <c r="Q85" s="220" t="s">
        <v>50</v>
      </c>
      <c r="R85" s="52"/>
      <c r="S85" s="187" t="e">
        <f t="shared" si="34"/>
        <v>#VALUE!</v>
      </c>
      <c r="T85" s="187" t="e">
        <f t="shared" si="35"/>
        <v>#VALUE!</v>
      </c>
      <c r="U85" s="187" t="e">
        <f t="shared" si="36"/>
        <v>#VALUE!</v>
      </c>
      <c r="V85" s="187" t="e">
        <f t="shared" si="37"/>
        <v>#VALUE!</v>
      </c>
      <c r="W85" s="187" t="e">
        <f t="shared" si="38"/>
        <v>#N/A</v>
      </c>
    </row>
    <row r="86" spans="1:23" s="187" customFormat="1" ht="15.75" customHeight="1">
      <c r="A86" s="477">
        <v>2110070</v>
      </c>
      <c r="B86" s="487" t="s">
        <v>357</v>
      </c>
      <c r="C86" s="486" t="s">
        <v>315</v>
      </c>
      <c r="D86" s="498" t="s">
        <v>318</v>
      </c>
      <c r="E86" s="387" t="s">
        <v>94</v>
      </c>
      <c r="F86" s="48" t="e">
        <f>VLOOKUP(E86*(-1),VITPOF,2)</f>
        <v>#VALUE!</v>
      </c>
      <c r="G86" s="387" t="s">
        <v>94</v>
      </c>
      <c r="H86" s="48" t="e">
        <f t="shared" si="30"/>
        <v>#VALUE!</v>
      </c>
      <c r="I86" s="263"/>
      <c r="J86" s="264">
        <v>0</v>
      </c>
      <c r="K86" s="399" t="s">
        <v>94</v>
      </c>
      <c r="L86" s="264" t="e">
        <f t="shared" si="31"/>
        <v>#N/A</v>
      </c>
      <c r="M86" s="410" t="s">
        <v>94</v>
      </c>
      <c r="N86" s="267" t="e">
        <f t="shared" si="32"/>
        <v>#N/A</v>
      </c>
      <c r="O86" s="392"/>
      <c r="P86" s="186" t="e">
        <f t="shared" si="33"/>
        <v>#VALUE!</v>
      </c>
      <c r="Q86" s="220" t="s">
        <v>50</v>
      </c>
      <c r="R86" s="52"/>
      <c r="S86" s="187" t="e">
        <f t="shared" si="34"/>
        <v>#VALUE!</v>
      </c>
      <c r="T86" s="187" t="e">
        <f t="shared" si="35"/>
        <v>#VALUE!</v>
      </c>
      <c r="U86" s="187" t="e">
        <f t="shared" si="36"/>
        <v>#VALUE!</v>
      </c>
      <c r="V86" s="187" t="e">
        <f t="shared" si="37"/>
        <v>#VALUE!</v>
      </c>
      <c r="W86" s="187" t="e">
        <f t="shared" si="38"/>
        <v>#N/A</v>
      </c>
    </row>
    <row r="87" spans="1:23" s="187" customFormat="1" ht="15.75" customHeight="1">
      <c r="A87" s="477">
        <v>2132606</v>
      </c>
      <c r="B87" s="487" t="s">
        <v>357</v>
      </c>
      <c r="C87" s="486" t="s">
        <v>358</v>
      </c>
      <c r="D87" s="498" t="s">
        <v>318</v>
      </c>
      <c r="E87" s="387" t="s">
        <v>94</v>
      </c>
      <c r="F87" s="48" t="e">
        <f>VLOOKUP(E87*(-1),VITPOF,2)</f>
        <v>#VALUE!</v>
      </c>
      <c r="G87" s="387" t="s">
        <v>94</v>
      </c>
      <c r="H87" s="48" t="e">
        <f t="shared" si="30"/>
        <v>#VALUE!</v>
      </c>
      <c r="I87" s="263"/>
      <c r="J87" s="264">
        <v>0</v>
      </c>
      <c r="K87" s="399" t="s">
        <v>94</v>
      </c>
      <c r="L87" s="264" t="e">
        <f t="shared" si="31"/>
        <v>#N/A</v>
      </c>
      <c r="M87" s="410" t="s">
        <v>94</v>
      </c>
      <c r="N87" s="267" t="e">
        <f t="shared" si="32"/>
        <v>#N/A</v>
      </c>
      <c r="O87" s="392"/>
      <c r="P87" s="186" t="e">
        <f t="shared" si="33"/>
        <v>#VALUE!</v>
      </c>
      <c r="Q87" s="220" t="s">
        <v>50</v>
      </c>
      <c r="R87" s="52"/>
      <c r="S87" s="187" t="e">
        <f t="shared" si="34"/>
        <v>#VALUE!</v>
      </c>
      <c r="T87" s="187" t="e">
        <f t="shared" si="35"/>
        <v>#VALUE!</v>
      </c>
      <c r="U87" s="187" t="e">
        <f t="shared" si="36"/>
        <v>#VALUE!</v>
      </c>
      <c r="V87" s="187" t="e">
        <f t="shared" si="37"/>
        <v>#VALUE!</v>
      </c>
      <c r="W87" s="187" t="e">
        <f t="shared" si="38"/>
        <v>#N/A</v>
      </c>
    </row>
    <row r="88" spans="1:23" s="187" customFormat="1" ht="15.75" customHeight="1">
      <c r="A88" s="477">
        <v>2145480</v>
      </c>
      <c r="B88" s="487" t="s">
        <v>359</v>
      </c>
      <c r="C88" s="486" t="s">
        <v>360</v>
      </c>
      <c r="D88" s="498" t="s">
        <v>318</v>
      </c>
      <c r="E88" s="387" t="s">
        <v>94</v>
      </c>
      <c r="F88" s="48" t="e">
        <f>VLOOKUP(E88*(-1),VITPOF,2)</f>
        <v>#VALUE!</v>
      </c>
      <c r="G88" s="387" t="s">
        <v>94</v>
      </c>
      <c r="H88" s="48" t="e">
        <f t="shared" si="30"/>
        <v>#VALUE!</v>
      </c>
      <c r="I88" s="263"/>
      <c r="J88" s="264">
        <v>0</v>
      </c>
      <c r="K88" s="399" t="s">
        <v>94</v>
      </c>
      <c r="L88" s="264" t="e">
        <f t="shared" si="31"/>
        <v>#N/A</v>
      </c>
      <c r="M88" s="410" t="s">
        <v>94</v>
      </c>
      <c r="N88" s="267" t="e">
        <f t="shared" si="32"/>
        <v>#N/A</v>
      </c>
      <c r="O88" s="392"/>
      <c r="P88" s="186" t="e">
        <f t="shared" si="33"/>
        <v>#VALUE!</v>
      </c>
      <c r="Q88" s="220" t="s">
        <v>50</v>
      </c>
      <c r="R88" s="52"/>
      <c r="S88" s="187" t="e">
        <f t="shared" si="34"/>
        <v>#VALUE!</v>
      </c>
      <c r="T88" s="187" t="e">
        <f t="shared" si="35"/>
        <v>#VALUE!</v>
      </c>
      <c r="U88" s="187" t="e">
        <f t="shared" si="36"/>
        <v>#VALUE!</v>
      </c>
      <c r="V88" s="187" t="e">
        <f t="shared" si="37"/>
        <v>#VALUE!</v>
      </c>
      <c r="W88" s="187" t="e">
        <f t="shared" si="38"/>
        <v>#N/A</v>
      </c>
    </row>
    <row r="89" spans="1:23" s="187" customFormat="1" ht="15.75" customHeight="1">
      <c r="A89" s="477">
        <v>2121382</v>
      </c>
      <c r="B89" s="487" t="s">
        <v>361</v>
      </c>
      <c r="C89" s="486" t="s">
        <v>362</v>
      </c>
      <c r="D89" s="498" t="s">
        <v>318</v>
      </c>
      <c r="E89" s="387" t="s">
        <v>94</v>
      </c>
      <c r="F89" s="48" t="e">
        <f>VLOOKUP(E89*(-1),VITPOF,2)</f>
        <v>#VALUE!</v>
      </c>
      <c r="G89" s="387" t="s">
        <v>94</v>
      </c>
      <c r="H89" s="48" t="e">
        <f t="shared" si="30"/>
        <v>#VALUE!</v>
      </c>
      <c r="I89" s="263"/>
      <c r="J89" s="264">
        <v>0</v>
      </c>
      <c r="K89" s="399" t="s">
        <v>94</v>
      </c>
      <c r="L89" s="264" t="e">
        <f t="shared" si="31"/>
        <v>#N/A</v>
      </c>
      <c r="M89" s="410" t="s">
        <v>94</v>
      </c>
      <c r="N89" s="267" t="e">
        <f t="shared" si="32"/>
        <v>#N/A</v>
      </c>
      <c r="O89" s="392"/>
      <c r="P89" s="186" t="e">
        <f t="shared" si="33"/>
        <v>#VALUE!</v>
      </c>
      <c r="Q89" s="220" t="s">
        <v>50</v>
      </c>
      <c r="R89" s="52"/>
      <c r="S89" s="187" t="e">
        <f t="shared" si="34"/>
        <v>#VALUE!</v>
      </c>
      <c r="T89" s="187" t="e">
        <f t="shared" si="35"/>
        <v>#VALUE!</v>
      </c>
      <c r="U89" s="187" t="e">
        <f t="shared" si="36"/>
        <v>#VALUE!</v>
      </c>
      <c r="V89" s="187" t="e">
        <f t="shared" si="37"/>
        <v>#VALUE!</v>
      </c>
      <c r="W89" s="187" t="e">
        <f t="shared" si="38"/>
        <v>#N/A</v>
      </c>
    </row>
    <row r="90" spans="1:23" s="187" customFormat="1" ht="15.75" customHeight="1">
      <c r="A90" s="477">
        <v>1946414</v>
      </c>
      <c r="B90" s="487" t="s">
        <v>363</v>
      </c>
      <c r="C90" s="486" t="s">
        <v>364</v>
      </c>
      <c r="D90" s="498" t="s">
        <v>318</v>
      </c>
      <c r="E90" s="387" t="s">
        <v>94</v>
      </c>
      <c r="F90" s="48" t="e">
        <f>VLOOKUP(E90*(-1),VITPOF,2)</f>
        <v>#VALUE!</v>
      </c>
      <c r="G90" s="387" t="s">
        <v>94</v>
      </c>
      <c r="H90" s="48" t="e">
        <f t="shared" si="30"/>
        <v>#VALUE!</v>
      </c>
      <c r="I90" s="263"/>
      <c r="J90" s="264">
        <v>0</v>
      </c>
      <c r="K90" s="399" t="s">
        <v>94</v>
      </c>
      <c r="L90" s="264" t="e">
        <f t="shared" si="31"/>
        <v>#N/A</v>
      </c>
      <c r="M90" s="410" t="s">
        <v>94</v>
      </c>
      <c r="N90" s="267" t="e">
        <f t="shared" si="32"/>
        <v>#N/A</v>
      </c>
      <c r="O90" s="392"/>
      <c r="P90" s="186" t="e">
        <f t="shared" si="33"/>
        <v>#VALUE!</v>
      </c>
      <c r="Q90" s="220" t="s">
        <v>50</v>
      </c>
      <c r="R90" s="52"/>
      <c r="S90" s="187" t="e">
        <f t="shared" si="34"/>
        <v>#VALUE!</v>
      </c>
      <c r="T90" s="187" t="e">
        <f t="shared" si="35"/>
        <v>#VALUE!</v>
      </c>
      <c r="U90" s="187" t="e">
        <f t="shared" si="36"/>
        <v>#VALUE!</v>
      </c>
      <c r="V90" s="187" t="e">
        <f t="shared" si="37"/>
        <v>#VALUE!</v>
      </c>
      <c r="W90" s="187" t="e">
        <f t="shared" si="38"/>
        <v>#N/A</v>
      </c>
    </row>
    <row r="91" spans="1:23" s="187" customFormat="1" ht="15.75" customHeight="1">
      <c r="A91" s="477">
        <v>2145496</v>
      </c>
      <c r="B91" s="487" t="s">
        <v>365</v>
      </c>
      <c r="C91" s="486" t="s">
        <v>366</v>
      </c>
      <c r="D91" s="498" t="s">
        <v>318</v>
      </c>
      <c r="E91" s="387" t="s">
        <v>94</v>
      </c>
      <c r="F91" s="48" t="e">
        <f>VLOOKUP(E91*(-1),VITPOF,2)</f>
        <v>#VALUE!</v>
      </c>
      <c r="G91" s="387" t="s">
        <v>94</v>
      </c>
      <c r="H91" s="48" t="e">
        <f t="shared" si="30"/>
        <v>#VALUE!</v>
      </c>
      <c r="I91" s="263"/>
      <c r="J91" s="264">
        <v>0</v>
      </c>
      <c r="K91" s="399" t="s">
        <v>94</v>
      </c>
      <c r="L91" s="264" t="e">
        <f t="shared" si="31"/>
        <v>#N/A</v>
      </c>
      <c r="M91" s="410" t="s">
        <v>94</v>
      </c>
      <c r="N91" s="267" t="e">
        <f t="shared" si="32"/>
        <v>#N/A</v>
      </c>
      <c r="O91" s="392"/>
      <c r="P91" s="186" t="e">
        <f t="shared" si="33"/>
        <v>#VALUE!</v>
      </c>
      <c r="Q91" s="220" t="s">
        <v>50</v>
      </c>
      <c r="R91" s="52"/>
      <c r="S91" s="187" t="e">
        <f t="shared" si="34"/>
        <v>#VALUE!</v>
      </c>
      <c r="T91" s="187" t="e">
        <f t="shared" si="35"/>
        <v>#VALUE!</v>
      </c>
      <c r="U91" s="187" t="e">
        <f t="shared" si="36"/>
        <v>#VALUE!</v>
      </c>
      <c r="V91" s="187" t="e">
        <f t="shared" si="37"/>
        <v>#VALUE!</v>
      </c>
      <c r="W91" s="187" t="e">
        <f t="shared" si="38"/>
        <v>#N/A</v>
      </c>
    </row>
    <row r="92" spans="1:23" s="187" customFormat="1" ht="15.75" customHeight="1">
      <c r="A92" s="502">
        <v>2021446</v>
      </c>
      <c r="B92" s="489" t="s">
        <v>367</v>
      </c>
      <c r="C92" s="503" t="s">
        <v>368</v>
      </c>
      <c r="D92" s="498" t="s">
        <v>318</v>
      </c>
      <c r="E92" s="387" t="s">
        <v>94</v>
      </c>
      <c r="F92" s="48" t="e">
        <f>VLOOKUP(E92*(-1),VITPOF,2)</f>
        <v>#VALUE!</v>
      </c>
      <c r="G92" s="387" t="s">
        <v>94</v>
      </c>
      <c r="H92" s="48" t="e">
        <f t="shared" si="30"/>
        <v>#VALUE!</v>
      </c>
      <c r="I92" s="263"/>
      <c r="J92" s="264">
        <v>0</v>
      </c>
      <c r="K92" s="399" t="s">
        <v>94</v>
      </c>
      <c r="L92" s="264" t="e">
        <f t="shared" si="31"/>
        <v>#N/A</v>
      </c>
      <c r="M92" s="410" t="s">
        <v>94</v>
      </c>
      <c r="N92" s="267" t="e">
        <f t="shared" si="32"/>
        <v>#N/A</v>
      </c>
      <c r="O92" s="392"/>
      <c r="P92" s="186" t="e">
        <f t="shared" si="33"/>
        <v>#VALUE!</v>
      </c>
      <c r="Q92" s="220" t="s">
        <v>50</v>
      </c>
      <c r="R92" s="52"/>
      <c r="S92" s="187" t="e">
        <f t="shared" si="34"/>
        <v>#VALUE!</v>
      </c>
      <c r="T92" s="187" t="e">
        <f t="shared" si="35"/>
        <v>#VALUE!</v>
      </c>
      <c r="U92" s="187" t="e">
        <f t="shared" si="36"/>
        <v>#VALUE!</v>
      </c>
      <c r="V92" s="187" t="e">
        <f t="shared" si="37"/>
        <v>#VALUE!</v>
      </c>
      <c r="W92" s="187" t="e">
        <f t="shared" si="38"/>
        <v>#N/A</v>
      </c>
    </row>
    <row r="93" spans="1:23" s="187" customFormat="1" ht="15.75" customHeight="1">
      <c r="A93" s="502">
        <v>2121338</v>
      </c>
      <c r="B93" s="489" t="s">
        <v>369</v>
      </c>
      <c r="C93" s="503" t="s">
        <v>370</v>
      </c>
      <c r="D93" s="498" t="s">
        <v>318</v>
      </c>
      <c r="E93" s="387" t="s">
        <v>94</v>
      </c>
      <c r="F93" s="48" t="e">
        <f>VLOOKUP(E93*(-1),VITPOF,2)</f>
        <v>#VALUE!</v>
      </c>
      <c r="G93" s="387" t="s">
        <v>94</v>
      </c>
      <c r="H93" s="48" t="e">
        <f t="shared" si="30"/>
        <v>#VALUE!</v>
      </c>
      <c r="I93" s="263"/>
      <c r="J93" s="264">
        <v>0</v>
      </c>
      <c r="K93" s="399" t="s">
        <v>94</v>
      </c>
      <c r="L93" s="264" t="e">
        <f t="shared" si="31"/>
        <v>#N/A</v>
      </c>
      <c r="M93" s="410" t="s">
        <v>94</v>
      </c>
      <c r="N93" s="267" t="e">
        <f t="shared" si="32"/>
        <v>#N/A</v>
      </c>
      <c r="O93" s="392"/>
      <c r="P93" s="186" t="e">
        <f t="shared" si="33"/>
        <v>#VALUE!</v>
      </c>
      <c r="Q93" s="220" t="s">
        <v>50</v>
      </c>
      <c r="R93" s="52"/>
      <c r="S93" s="187" t="e">
        <f t="shared" si="34"/>
        <v>#VALUE!</v>
      </c>
      <c r="T93" s="187" t="e">
        <f t="shared" si="35"/>
        <v>#VALUE!</v>
      </c>
      <c r="U93" s="187" t="e">
        <f t="shared" si="36"/>
        <v>#VALUE!</v>
      </c>
      <c r="V93" s="187" t="e">
        <f t="shared" si="37"/>
        <v>#VALUE!</v>
      </c>
      <c r="W93" s="187" t="e">
        <f t="shared" si="38"/>
        <v>#N/A</v>
      </c>
    </row>
    <row r="94" spans="1:23" s="187" customFormat="1" ht="15.75" customHeight="1">
      <c r="A94" s="502">
        <v>2121417</v>
      </c>
      <c r="B94" s="489" t="s">
        <v>371</v>
      </c>
      <c r="C94" s="503" t="s">
        <v>282</v>
      </c>
      <c r="D94" s="498" t="s">
        <v>318</v>
      </c>
      <c r="E94" s="387" t="s">
        <v>94</v>
      </c>
      <c r="F94" s="48" t="e">
        <f>VLOOKUP(E94*(-1),VITPOF,2)</f>
        <v>#VALUE!</v>
      </c>
      <c r="G94" s="387" t="s">
        <v>94</v>
      </c>
      <c r="H94" s="48" t="e">
        <f t="shared" si="30"/>
        <v>#VALUE!</v>
      </c>
      <c r="I94" s="263"/>
      <c r="J94" s="264">
        <v>0</v>
      </c>
      <c r="K94" s="399" t="s">
        <v>94</v>
      </c>
      <c r="L94" s="264" t="e">
        <f t="shared" si="31"/>
        <v>#N/A</v>
      </c>
      <c r="M94" s="410" t="s">
        <v>94</v>
      </c>
      <c r="N94" s="267" t="e">
        <f t="shared" si="32"/>
        <v>#N/A</v>
      </c>
      <c r="O94" s="392"/>
      <c r="P94" s="186" t="e">
        <f t="shared" si="33"/>
        <v>#VALUE!</v>
      </c>
      <c r="Q94" s="220" t="s">
        <v>50</v>
      </c>
      <c r="R94" s="52"/>
      <c r="S94" s="187" t="e">
        <f t="shared" si="34"/>
        <v>#VALUE!</v>
      </c>
      <c r="T94" s="187" t="e">
        <f t="shared" si="35"/>
        <v>#VALUE!</v>
      </c>
      <c r="U94" s="187" t="e">
        <f t="shared" si="36"/>
        <v>#VALUE!</v>
      </c>
      <c r="V94" s="187" t="e">
        <f t="shared" si="37"/>
        <v>#VALUE!</v>
      </c>
      <c r="W94" s="187" t="e">
        <f t="shared" si="38"/>
        <v>#N/A</v>
      </c>
    </row>
    <row r="95" spans="1:23" s="187" customFormat="1" ht="15.75" customHeight="1">
      <c r="A95" s="498"/>
      <c r="B95" s="495"/>
      <c r="C95" s="495"/>
      <c r="D95" s="498"/>
      <c r="E95" s="387" t="s">
        <v>94</v>
      </c>
      <c r="F95" s="48" t="e">
        <f>VLOOKUP(E95*(-1),VITPOF,2)</f>
        <v>#VALUE!</v>
      </c>
      <c r="G95" s="387" t="s">
        <v>94</v>
      </c>
      <c r="H95" s="48" t="e">
        <f t="shared" si="30"/>
        <v>#VALUE!</v>
      </c>
      <c r="I95" s="263"/>
      <c r="J95" s="264">
        <v>0</v>
      </c>
      <c r="K95" s="399" t="s">
        <v>94</v>
      </c>
      <c r="L95" s="264" t="e">
        <f t="shared" si="31"/>
        <v>#N/A</v>
      </c>
      <c r="M95" s="410" t="s">
        <v>94</v>
      </c>
      <c r="N95" s="267" t="e">
        <f t="shared" si="32"/>
        <v>#N/A</v>
      </c>
      <c r="O95" s="392"/>
      <c r="P95" s="186" t="e">
        <f t="shared" si="33"/>
        <v>#VALUE!</v>
      </c>
      <c r="Q95" s="220" t="s">
        <v>50</v>
      </c>
      <c r="R95" s="52"/>
      <c r="S95" s="187" t="e">
        <f t="shared" si="34"/>
        <v>#VALUE!</v>
      </c>
      <c r="T95" s="187" t="e">
        <f t="shared" si="35"/>
        <v>#VALUE!</v>
      </c>
      <c r="U95" s="187" t="e">
        <f t="shared" si="36"/>
        <v>#VALUE!</v>
      </c>
      <c r="V95" s="187" t="e">
        <f t="shared" si="37"/>
        <v>#VALUE!</v>
      </c>
      <c r="W95" s="187" t="e">
        <f t="shared" si="38"/>
        <v>#N/A</v>
      </c>
    </row>
    <row r="96" spans="1:23" s="187" customFormat="1" ht="15.75" customHeight="1">
      <c r="A96" s="477">
        <v>2108391</v>
      </c>
      <c r="B96" s="487" t="s">
        <v>172</v>
      </c>
      <c r="C96" s="486" t="s">
        <v>173</v>
      </c>
      <c r="D96" s="498" t="s">
        <v>102</v>
      </c>
      <c r="E96" s="387" t="s">
        <v>94</v>
      </c>
      <c r="F96" s="48" t="e">
        <f>VLOOKUP(E96*(-1),VITPOF,2)</f>
        <v>#VALUE!</v>
      </c>
      <c r="G96" s="387" t="s">
        <v>94</v>
      </c>
      <c r="H96" s="48" t="e">
        <f t="shared" si="30"/>
        <v>#VALUE!</v>
      </c>
      <c r="I96" s="263"/>
      <c r="J96" s="264">
        <v>0</v>
      </c>
      <c r="K96" s="399" t="s">
        <v>94</v>
      </c>
      <c r="L96" s="264" t="e">
        <f t="shared" si="31"/>
        <v>#N/A</v>
      </c>
      <c r="M96" s="410" t="s">
        <v>94</v>
      </c>
      <c r="N96" s="267" t="e">
        <f t="shared" si="32"/>
        <v>#N/A</v>
      </c>
      <c r="O96" s="392"/>
      <c r="P96" s="186" t="e">
        <f t="shared" si="33"/>
        <v>#VALUE!</v>
      </c>
      <c r="Q96" s="220" t="s">
        <v>50</v>
      </c>
      <c r="R96" s="52"/>
      <c r="S96" s="187" t="e">
        <f t="shared" si="34"/>
        <v>#VALUE!</v>
      </c>
      <c r="T96" s="187" t="e">
        <f t="shared" si="35"/>
        <v>#VALUE!</v>
      </c>
      <c r="U96" s="187" t="e">
        <f t="shared" si="36"/>
        <v>#VALUE!</v>
      </c>
      <c r="V96" s="187" t="e">
        <f t="shared" si="37"/>
        <v>#VALUE!</v>
      </c>
      <c r="W96" s="187" t="e">
        <f t="shared" si="38"/>
        <v>#N/A</v>
      </c>
    </row>
    <row r="97" spans="1:23" s="187" customFormat="1" ht="15.75" customHeight="1">
      <c r="A97" s="477">
        <v>2131108</v>
      </c>
      <c r="B97" s="487" t="s">
        <v>176</v>
      </c>
      <c r="C97" s="486" t="s">
        <v>177</v>
      </c>
      <c r="D97" s="498" t="s">
        <v>102</v>
      </c>
      <c r="E97" s="387" t="s">
        <v>94</v>
      </c>
      <c r="F97" s="48" t="e">
        <f>VLOOKUP(E97*(-1),VITPOF,2)</f>
        <v>#VALUE!</v>
      </c>
      <c r="G97" s="387" t="s">
        <v>94</v>
      </c>
      <c r="H97" s="48" t="e">
        <f t="shared" si="30"/>
        <v>#VALUE!</v>
      </c>
      <c r="I97" s="263"/>
      <c r="J97" s="264">
        <v>0</v>
      </c>
      <c r="K97" s="399" t="s">
        <v>94</v>
      </c>
      <c r="L97" s="264" t="e">
        <f t="shared" si="31"/>
        <v>#N/A</v>
      </c>
      <c r="M97" s="410" t="s">
        <v>94</v>
      </c>
      <c r="N97" s="267" t="e">
        <f t="shared" si="32"/>
        <v>#N/A</v>
      </c>
      <c r="O97" s="392"/>
      <c r="P97" s="186" t="e">
        <f t="shared" si="33"/>
        <v>#VALUE!</v>
      </c>
      <c r="Q97" s="220" t="s">
        <v>50</v>
      </c>
      <c r="R97" s="52"/>
      <c r="S97" s="187" t="e">
        <f t="shared" si="34"/>
        <v>#VALUE!</v>
      </c>
      <c r="T97" s="187" t="e">
        <f t="shared" si="35"/>
        <v>#VALUE!</v>
      </c>
      <c r="U97" s="187" t="e">
        <f t="shared" si="36"/>
        <v>#VALUE!</v>
      </c>
      <c r="V97" s="187" t="e">
        <f t="shared" si="37"/>
        <v>#VALUE!</v>
      </c>
      <c r="W97" s="187" t="e">
        <f t="shared" si="38"/>
        <v>#N/A</v>
      </c>
    </row>
    <row r="98" spans="1:23" s="187" customFormat="1" ht="15.75" customHeight="1">
      <c r="A98" s="477">
        <v>2105410</v>
      </c>
      <c r="B98" s="487" t="s">
        <v>178</v>
      </c>
      <c r="C98" s="486" t="s">
        <v>179</v>
      </c>
      <c r="D98" s="498" t="s">
        <v>102</v>
      </c>
      <c r="E98" s="387" t="s">
        <v>94</v>
      </c>
      <c r="F98" s="48" t="e">
        <f>VLOOKUP(E98*(-1),VITPOF,2)</f>
        <v>#VALUE!</v>
      </c>
      <c r="G98" s="387" t="s">
        <v>94</v>
      </c>
      <c r="H98" s="48" t="e">
        <f t="shared" si="30"/>
        <v>#VALUE!</v>
      </c>
      <c r="I98" s="263"/>
      <c r="J98" s="264">
        <v>0</v>
      </c>
      <c r="K98" s="399" t="s">
        <v>94</v>
      </c>
      <c r="L98" s="264" t="e">
        <f t="shared" si="31"/>
        <v>#N/A</v>
      </c>
      <c r="M98" s="410" t="s">
        <v>94</v>
      </c>
      <c r="N98" s="267" t="e">
        <f t="shared" si="32"/>
        <v>#N/A</v>
      </c>
      <c r="O98" s="392"/>
      <c r="P98" s="186" t="e">
        <f t="shared" si="33"/>
        <v>#VALUE!</v>
      </c>
      <c r="Q98" s="220" t="s">
        <v>50</v>
      </c>
      <c r="R98" s="52"/>
      <c r="S98" s="187" t="e">
        <f t="shared" si="34"/>
        <v>#VALUE!</v>
      </c>
      <c r="T98" s="187" t="e">
        <f t="shared" si="35"/>
        <v>#VALUE!</v>
      </c>
      <c r="U98" s="187" t="e">
        <f t="shared" si="36"/>
        <v>#VALUE!</v>
      </c>
      <c r="V98" s="187" t="e">
        <f t="shared" si="37"/>
        <v>#VALUE!</v>
      </c>
      <c r="W98" s="187" t="e">
        <f t="shared" si="38"/>
        <v>#N/A</v>
      </c>
    </row>
    <row r="99" spans="1:23" s="187" customFormat="1" ht="15.75" customHeight="1">
      <c r="A99" s="477">
        <v>2108420</v>
      </c>
      <c r="B99" s="487" t="s">
        <v>186</v>
      </c>
      <c r="C99" s="486" t="s">
        <v>187</v>
      </c>
      <c r="D99" s="498" t="s">
        <v>102</v>
      </c>
      <c r="E99" s="387" t="s">
        <v>94</v>
      </c>
      <c r="F99" s="48" t="e">
        <f>VLOOKUP(E99*(-1),VITPOF,2)</f>
        <v>#VALUE!</v>
      </c>
      <c r="G99" s="387" t="s">
        <v>94</v>
      </c>
      <c r="H99" s="48" t="e">
        <f aca="true" t="shared" si="39" ref="H99:H130">VLOOKUP(G99*(-1),HAIESPOF,2)</f>
        <v>#VALUE!</v>
      </c>
      <c r="I99" s="263"/>
      <c r="J99" s="264">
        <v>0</v>
      </c>
      <c r="K99" s="399" t="s">
        <v>94</v>
      </c>
      <c r="L99" s="264" t="e">
        <f aca="true" t="shared" si="40" ref="L99:L130">VLOOKUP(K99,PENTPOF,2)</f>
        <v>#N/A</v>
      </c>
      <c r="M99" s="410" t="s">
        <v>94</v>
      </c>
      <c r="N99" s="267" t="e">
        <f aca="true" t="shared" si="41" ref="N99:N130">VLOOKUP(M99,MBPOF,2)</f>
        <v>#N/A</v>
      </c>
      <c r="O99" s="392"/>
      <c r="P99" s="186" t="e">
        <f aca="true" t="shared" si="42" ref="P99:P130">F99+H99+J99+L99+N99</f>
        <v>#VALUE!</v>
      </c>
      <c r="Q99" s="220" t="s">
        <v>50</v>
      </c>
      <c r="R99" s="52"/>
      <c r="S99" s="187" t="e">
        <f t="shared" si="34"/>
        <v>#VALUE!</v>
      </c>
      <c r="T99" s="187" t="e">
        <f t="shared" si="35"/>
        <v>#VALUE!</v>
      </c>
      <c r="U99" s="187" t="e">
        <f t="shared" si="36"/>
        <v>#VALUE!</v>
      </c>
      <c r="V99" s="187" t="e">
        <f t="shared" si="37"/>
        <v>#VALUE!</v>
      </c>
      <c r="W99" s="187" t="e">
        <f t="shared" si="38"/>
        <v>#N/A</v>
      </c>
    </row>
    <row r="100" spans="1:23" s="187" customFormat="1" ht="15.75" customHeight="1">
      <c r="A100" s="477">
        <v>1979830</v>
      </c>
      <c r="B100" s="487" t="s">
        <v>113</v>
      </c>
      <c r="C100" s="486" t="s">
        <v>190</v>
      </c>
      <c r="D100" s="498" t="s">
        <v>102</v>
      </c>
      <c r="E100" s="387" t="s">
        <v>94</v>
      </c>
      <c r="F100" s="48" t="e">
        <f>VLOOKUP(E100*(-1),VITPOF,2)</f>
        <v>#VALUE!</v>
      </c>
      <c r="G100" s="387" t="s">
        <v>94</v>
      </c>
      <c r="H100" s="48" t="e">
        <f t="shared" si="39"/>
        <v>#VALUE!</v>
      </c>
      <c r="I100" s="263"/>
      <c r="J100" s="264">
        <v>0</v>
      </c>
      <c r="K100" s="399" t="s">
        <v>94</v>
      </c>
      <c r="L100" s="264" t="e">
        <f t="shared" si="40"/>
        <v>#N/A</v>
      </c>
      <c r="M100" s="410" t="s">
        <v>94</v>
      </c>
      <c r="N100" s="267" t="e">
        <f t="shared" si="41"/>
        <v>#N/A</v>
      </c>
      <c r="O100" s="392"/>
      <c r="P100" s="186" t="e">
        <f t="shared" si="42"/>
        <v>#VALUE!</v>
      </c>
      <c r="Q100" s="220" t="s">
        <v>50</v>
      </c>
      <c r="R100" s="52"/>
      <c r="S100" s="187" t="e">
        <f t="shared" si="34"/>
        <v>#VALUE!</v>
      </c>
      <c r="T100" s="187" t="e">
        <f t="shared" si="35"/>
        <v>#VALUE!</v>
      </c>
      <c r="U100" s="187" t="e">
        <f t="shared" si="36"/>
        <v>#VALUE!</v>
      </c>
      <c r="V100" s="187" t="e">
        <f t="shared" si="37"/>
        <v>#VALUE!</v>
      </c>
      <c r="W100" s="187" t="e">
        <f t="shared" si="38"/>
        <v>#N/A</v>
      </c>
    </row>
    <row r="101" spans="1:23" s="187" customFormat="1" ht="15.75" customHeight="1">
      <c r="A101" s="477">
        <v>2105531</v>
      </c>
      <c r="B101" s="487" t="s">
        <v>193</v>
      </c>
      <c r="C101" s="486" t="s">
        <v>107</v>
      </c>
      <c r="D101" s="498" t="s">
        <v>102</v>
      </c>
      <c r="E101" s="387" t="s">
        <v>94</v>
      </c>
      <c r="F101" s="48" t="e">
        <f>VLOOKUP(E101*(-1),VITPOF,2)</f>
        <v>#VALUE!</v>
      </c>
      <c r="G101" s="387" t="s">
        <v>94</v>
      </c>
      <c r="H101" s="48" t="e">
        <f t="shared" si="39"/>
        <v>#VALUE!</v>
      </c>
      <c r="I101" s="263"/>
      <c r="J101" s="264">
        <v>0</v>
      </c>
      <c r="K101" s="399" t="s">
        <v>94</v>
      </c>
      <c r="L101" s="264" t="e">
        <f t="shared" si="40"/>
        <v>#N/A</v>
      </c>
      <c r="M101" s="410" t="s">
        <v>94</v>
      </c>
      <c r="N101" s="267" t="e">
        <f t="shared" si="41"/>
        <v>#N/A</v>
      </c>
      <c r="O101" s="392"/>
      <c r="P101" s="186" t="e">
        <f t="shared" si="42"/>
        <v>#VALUE!</v>
      </c>
      <c r="Q101" s="220" t="s">
        <v>50</v>
      </c>
      <c r="R101" s="52"/>
      <c r="S101" s="187" t="e">
        <f t="shared" si="34"/>
        <v>#VALUE!</v>
      </c>
      <c r="T101" s="187" t="e">
        <f t="shared" si="35"/>
        <v>#VALUE!</v>
      </c>
      <c r="U101" s="187" t="e">
        <f t="shared" si="36"/>
        <v>#VALUE!</v>
      </c>
      <c r="V101" s="187" t="e">
        <f t="shared" si="37"/>
        <v>#VALUE!</v>
      </c>
      <c r="W101" s="187" t="e">
        <f t="shared" si="38"/>
        <v>#N/A</v>
      </c>
    </row>
    <row r="102" spans="1:23" s="187" customFormat="1" ht="15.75" customHeight="1">
      <c r="A102" s="477">
        <v>2123649</v>
      </c>
      <c r="B102" s="487" t="s">
        <v>199</v>
      </c>
      <c r="C102" s="486" t="s">
        <v>200</v>
      </c>
      <c r="D102" s="498" t="s">
        <v>102</v>
      </c>
      <c r="E102" s="387" t="s">
        <v>94</v>
      </c>
      <c r="F102" s="48" t="e">
        <f>VLOOKUP(E102*(-1),VITPOF,2)</f>
        <v>#VALUE!</v>
      </c>
      <c r="G102" s="387" t="s">
        <v>94</v>
      </c>
      <c r="H102" s="48" t="e">
        <f t="shared" si="39"/>
        <v>#VALUE!</v>
      </c>
      <c r="I102" s="263"/>
      <c r="J102" s="264">
        <v>0</v>
      </c>
      <c r="K102" s="399" t="s">
        <v>94</v>
      </c>
      <c r="L102" s="264" t="e">
        <f t="shared" si="40"/>
        <v>#N/A</v>
      </c>
      <c r="M102" s="410" t="s">
        <v>94</v>
      </c>
      <c r="N102" s="267" t="e">
        <f t="shared" si="41"/>
        <v>#N/A</v>
      </c>
      <c r="O102" s="392"/>
      <c r="P102" s="186" t="e">
        <f t="shared" si="42"/>
        <v>#VALUE!</v>
      </c>
      <c r="Q102" s="220" t="s">
        <v>50</v>
      </c>
      <c r="R102" s="52"/>
      <c r="S102" s="187" t="e">
        <f t="shared" si="34"/>
        <v>#VALUE!</v>
      </c>
      <c r="T102" s="187" t="e">
        <f t="shared" si="35"/>
        <v>#VALUE!</v>
      </c>
      <c r="U102" s="187" t="e">
        <f t="shared" si="36"/>
        <v>#VALUE!</v>
      </c>
      <c r="V102" s="187" t="e">
        <f t="shared" si="37"/>
        <v>#VALUE!</v>
      </c>
      <c r="W102" s="187" t="e">
        <f t="shared" si="38"/>
        <v>#N/A</v>
      </c>
    </row>
    <row r="103" spans="1:23" s="187" customFormat="1" ht="15.75" customHeight="1">
      <c r="A103" s="477">
        <v>2105451</v>
      </c>
      <c r="B103" s="487" t="s">
        <v>204</v>
      </c>
      <c r="C103" s="486" t="s">
        <v>205</v>
      </c>
      <c r="D103" s="498" t="s">
        <v>102</v>
      </c>
      <c r="E103" s="387" t="s">
        <v>94</v>
      </c>
      <c r="F103" s="48" t="e">
        <f>VLOOKUP(E103*(-1),VITPOF,2)</f>
        <v>#VALUE!</v>
      </c>
      <c r="G103" s="387" t="s">
        <v>94</v>
      </c>
      <c r="H103" s="48" t="e">
        <f t="shared" si="39"/>
        <v>#VALUE!</v>
      </c>
      <c r="I103" s="263"/>
      <c r="J103" s="264">
        <v>0</v>
      </c>
      <c r="K103" s="399" t="s">
        <v>94</v>
      </c>
      <c r="L103" s="264" t="e">
        <f t="shared" si="40"/>
        <v>#N/A</v>
      </c>
      <c r="M103" s="410" t="s">
        <v>94</v>
      </c>
      <c r="N103" s="267" t="e">
        <f t="shared" si="41"/>
        <v>#N/A</v>
      </c>
      <c r="O103" s="392"/>
      <c r="P103" s="186" t="e">
        <f t="shared" si="42"/>
        <v>#VALUE!</v>
      </c>
      <c r="Q103" s="220" t="s">
        <v>50</v>
      </c>
      <c r="R103" s="52"/>
      <c r="S103" s="187" t="e">
        <f t="shared" si="34"/>
        <v>#VALUE!</v>
      </c>
      <c r="T103" s="187" t="e">
        <f t="shared" si="35"/>
        <v>#VALUE!</v>
      </c>
      <c r="U103" s="187" t="e">
        <f t="shared" si="36"/>
        <v>#VALUE!</v>
      </c>
      <c r="V103" s="187" t="e">
        <f t="shared" si="37"/>
        <v>#VALUE!</v>
      </c>
      <c r="W103" s="187" t="e">
        <f t="shared" si="38"/>
        <v>#N/A</v>
      </c>
    </row>
    <row r="104" spans="1:23" s="187" customFormat="1" ht="15.75" customHeight="1">
      <c r="A104" s="502">
        <v>2118707</v>
      </c>
      <c r="B104" s="489" t="s">
        <v>212</v>
      </c>
      <c r="C104" s="503" t="s">
        <v>213</v>
      </c>
      <c r="D104" s="498" t="s">
        <v>102</v>
      </c>
      <c r="E104" s="387" t="s">
        <v>94</v>
      </c>
      <c r="F104" s="48" t="e">
        <f>VLOOKUP(E104*(-1),VITPOF,2)</f>
        <v>#VALUE!</v>
      </c>
      <c r="G104" s="387" t="s">
        <v>94</v>
      </c>
      <c r="H104" s="48" t="e">
        <f t="shared" si="39"/>
        <v>#VALUE!</v>
      </c>
      <c r="I104" s="263"/>
      <c r="J104" s="264">
        <v>0</v>
      </c>
      <c r="K104" s="399" t="s">
        <v>94</v>
      </c>
      <c r="L104" s="264" t="e">
        <f t="shared" si="40"/>
        <v>#N/A</v>
      </c>
      <c r="M104" s="410" t="s">
        <v>94</v>
      </c>
      <c r="N104" s="267" t="e">
        <f t="shared" si="41"/>
        <v>#N/A</v>
      </c>
      <c r="O104" s="392"/>
      <c r="P104" s="186" t="e">
        <f t="shared" si="42"/>
        <v>#VALUE!</v>
      </c>
      <c r="Q104" s="220" t="s">
        <v>50</v>
      </c>
      <c r="R104" s="52"/>
      <c r="S104" s="187" t="e">
        <f t="shared" si="34"/>
        <v>#VALUE!</v>
      </c>
      <c r="T104" s="187" t="e">
        <f t="shared" si="35"/>
        <v>#VALUE!</v>
      </c>
      <c r="U104" s="187" t="e">
        <f t="shared" si="36"/>
        <v>#VALUE!</v>
      </c>
      <c r="V104" s="187" t="e">
        <f t="shared" si="37"/>
        <v>#VALUE!</v>
      </c>
      <c r="W104" s="187" t="e">
        <f t="shared" si="38"/>
        <v>#N/A</v>
      </c>
    </row>
    <row r="105" spans="1:23" s="187" customFormat="1" ht="15.75" customHeight="1">
      <c r="A105" s="502">
        <v>2108431</v>
      </c>
      <c r="B105" s="489" t="s">
        <v>214</v>
      </c>
      <c r="C105" s="503" t="s">
        <v>215</v>
      </c>
      <c r="D105" s="498" t="s">
        <v>102</v>
      </c>
      <c r="E105" s="387" t="s">
        <v>94</v>
      </c>
      <c r="F105" s="48" t="e">
        <f>VLOOKUP(E105*(-1),VITPOF,2)</f>
        <v>#VALUE!</v>
      </c>
      <c r="G105" s="387" t="s">
        <v>94</v>
      </c>
      <c r="H105" s="48" t="e">
        <f t="shared" si="39"/>
        <v>#VALUE!</v>
      </c>
      <c r="I105" s="263"/>
      <c r="J105" s="264">
        <v>0</v>
      </c>
      <c r="K105" s="399" t="s">
        <v>94</v>
      </c>
      <c r="L105" s="264" t="e">
        <f t="shared" si="40"/>
        <v>#N/A</v>
      </c>
      <c r="M105" s="410" t="s">
        <v>94</v>
      </c>
      <c r="N105" s="267" t="e">
        <f t="shared" si="41"/>
        <v>#N/A</v>
      </c>
      <c r="O105" s="392"/>
      <c r="P105" s="186" t="e">
        <f t="shared" si="42"/>
        <v>#VALUE!</v>
      </c>
      <c r="Q105" s="220" t="s">
        <v>50</v>
      </c>
      <c r="R105" s="52"/>
      <c r="S105" s="187" t="e">
        <f t="shared" si="34"/>
        <v>#VALUE!</v>
      </c>
      <c r="T105" s="187" t="e">
        <f t="shared" si="35"/>
        <v>#VALUE!</v>
      </c>
      <c r="U105" s="187" t="e">
        <f t="shared" si="36"/>
        <v>#VALUE!</v>
      </c>
      <c r="V105" s="187" t="e">
        <f t="shared" si="37"/>
        <v>#VALUE!</v>
      </c>
      <c r="W105" s="187" t="e">
        <f t="shared" si="38"/>
        <v>#N/A</v>
      </c>
    </row>
    <row r="106" spans="1:23" s="187" customFormat="1" ht="15.75" customHeight="1">
      <c r="A106" s="498"/>
      <c r="B106" s="495"/>
      <c r="C106" s="495"/>
      <c r="D106" s="498"/>
      <c r="E106" s="387" t="s">
        <v>94</v>
      </c>
      <c r="F106" s="48" t="e">
        <f>VLOOKUP(E106*(-1),VITPOF,2)</f>
        <v>#VALUE!</v>
      </c>
      <c r="G106" s="387" t="s">
        <v>94</v>
      </c>
      <c r="H106" s="48" t="e">
        <f t="shared" si="39"/>
        <v>#VALUE!</v>
      </c>
      <c r="I106" s="263"/>
      <c r="J106" s="264">
        <v>0</v>
      </c>
      <c r="K106" s="399" t="s">
        <v>94</v>
      </c>
      <c r="L106" s="264" t="e">
        <f t="shared" si="40"/>
        <v>#N/A</v>
      </c>
      <c r="M106" s="410" t="s">
        <v>94</v>
      </c>
      <c r="N106" s="267" t="e">
        <f t="shared" si="41"/>
        <v>#N/A</v>
      </c>
      <c r="O106" s="392"/>
      <c r="P106" s="186" t="e">
        <f t="shared" si="42"/>
        <v>#VALUE!</v>
      </c>
      <c r="Q106" s="220" t="s">
        <v>50</v>
      </c>
      <c r="R106" s="52"/>
      <c r="S106" s="187" t="e">
        <f aca="true" t="shared" si="43" ref="S106:S137">RANK(E106,$E$10:$E$150,2)</f>
        <v>#VALUE!</v>
      </c>
      <c r="T106" s="187" t="e">
        <f aca="true" t="shared" si="44" ref="T106:T137">RANK(G106,$G$10:$G$150,2)</f>
        <v>#VALUE!</v>
      </c>
      <c r="U106" s="187" t="e">
        <f aca="true" t="shared" si="45" ref="U106:U137">RANK(K106,$K$10:$K$150,0)</f>
        <v>#VALUE!</v>
      </c>
      <c r="V106" s="187" t="e">
        <f aca="true" t="shared" si="46" ref="V106:V137">RANK(M106,$M$10:$M$150,0)</f>
        <v>#VALUE!</v>
      </c>
      <c r="W106" s="187" t="e">
        <f aca="true" t="shared" si="47" ref="W106:W137">RANK(X106,$X$10:$X$150,0)</f>
        <v>#N/A</v>
      </c>
    </row>
    <row r="107" spans="1:23" s="187" customFormat="1" ht="15.75" customHeight="1">
      <c r="A107" s="502">
        <v>2015193</v>
      </c>
      <c r="B107" s="489" t="s">
        <v>328</v>
      </c>
      <c r="C107" s="503" t="s">
        <v>329</v>
      </c>
      <c r="D107" s="498" t="s">
        <v>317</v>
      </c>
      <c r="E107" s="387" t="s">
        <v>94</v>
      </c>
      <c r="F107" s="48" t="e">
        <f>VLOOKUP(E107*(-1),VITPOF,2)</f>
        <v>#VALUE!</v>
      </c>
      <c r="G107" s="387" t="s">
        <v>94</v>
      </c>
      <c r="H107" s="48" t="e">
        <f t="shared" si="39"/>
        <v>#VALUE!</v>
      </c>
      <c r="I107" s="263"/>
      <c r="J107" s="264">
        <v>0</v>
      </c>
      <c r="K107" s="399" t="s">
        <v>94</v>
      </c>
      <c r="L107" s="264" t="e">
        <f t="shared" si="40"/>
        <v>#N/A</v>
      </c>
      <c r="M107" s="410" t="s">
        <v>94</v>
      </c>
      <c r="N107" s="267" t="e">
        <f t="shared" si="41"/>
        <v>#N/A</v>
      </c>
      <c r="O107" s="392"/>
      <c r="P107" s="186" t="e">
        <f t="shared" si="42"/>
        <v>#VALUE!</v>
      </c>
      <c r="Q107" s="220" t="s">
        <v>50</v>
      </c>
      <c r="R107" s="52"/>
      <c r="S107" s="187" t="e">
        <f t="shared" si="43"/>
        <v>#VALUE!</v>
      </c>
      <c r="T107" s="187" t="e">
        <f t="shared" si="44"/>
        <v>#VALUE!</v>
      </c>
      <c r="U107" s="187" t="e">
        <f t="shared" si="45"/>
        <v>#VALUE!</v>
      </c>
      <c r="V107" s="187" t="e">
        <f t="shared" si="46"/>
        <v>#VALUE!</v>
      </c>
      <c r="W107" s="187" t="e">
        <f t="shared" si="47"/>
        <v>#N/A</v>
      </c>
    </row>
    <row r="108" spans="1:23" s="187" customFormat="1" ht="15.75" customHeight="1">
      <c r="A108" s="502">
        <v>2125344</v>
      </c>
      <c r="B108" s="489" t="s">
        <v>330</v>
      </c>
      <c r="C108" s="503" t="s">
        <v>331</v>
      </c>
      <c r="D108" s="498" t="s">
        <v>317</v>
      </c>
      <c r="E108" s="387" t="s">
        <v>94</v>
      </c>
      <c r="F108" s="48" t="e">
        <f>VLOOKUP(E108*(-1),VITPOF,2)</f>
        <v>#VALUE!</v>
      </c>
      <c r="G108" s="387" t="s">
        <v>94</v>
      </c>
      <c r="H108" s="48" t="e">
        <f t="shared" si="39"/>
        <v>#VALUE!</v>
      </c>
      <c r="I108" s="263"/>
      <c r="J108" s="264">
        <v>0</v>
      </c>
      <c r="K108" s="399" t="s">
        <v>94</v>
      </c>
      <c r="L108" s="264" t="e">
        <f t="shared" si="40"/>
        <v>#N/A</v>
      </c>
      <c r="M108" s="410" t="s">
        <v>94</v>
      </c>
      <c r="N108" s="267" t="e">
        <f t="shared" si="41"/>
        <v>#N/A</v>
      </c>
      <c r="O108" s="392"/>
      <c r="P108" s="186" t="e">
        <f t="shared" si="42"/>
        <v>#VALUE!</v>
      </c>
      <c r="Q108" s="220" t="s">
        <v>50</v>
      </c>
      <c r="R108" s="52"/>
      <c r="S108" s="187" t="e">
        <f t="shared" si="43"/>
        <v>#VALUE!</v>
      </c>
      <c r="T108" s="187" t="e">
        <f t="shared" si="44"/>
        <v>#VALUE!</v>
      </c>
      <c r="U108" s="187" t="e">
        <f t="shared" si="45"/>
        <v>#VALUE!</v>
      </c>
      <c r="V108" s="187" t="e">
        <f t="shared" si="46"/>
        <v>#VALUE!</v>
      </c>
      <c r="W108" s="187" t="e">
        <f t="shared" si="47"/>
        <v>#N/A</v>
      </c>
    </row>
    <row r="109" spans="1:23" s="187" customFormat="1" ht="15.75" customHeight="1">
      <c r="A109" s="499">
        <v>2082260</v>
      </c>
      <c r="B109" s="490" t="s">
        <v>333</v>
      </c>
      <c r="C109" s="495" t="s">
        <v>219</v>
      </c>
      <c r="D109" s="498" t="s">
        <v>317</v>
      </c>
      <c r="E109" s="387" t="s">
        <v>94</v>
      </c>
      <c r="F109" s="48" t="e">
        <f>VLOOKUP(E109*(-1),VITPOF,2)</f>
        <v>#VALUE!</v>
      </c>
      <c r="G109" s="387" t="s">
        <v>94</v>
      </c>
      <c r="H109" s="48" t="e">
        <f t="shared" si="39"/>
        <v>#VALUE!</v>
      </c>
      <c r="I109" s="263"/>
      <c r="J109" s="264">
        <v>0</v>
      </c>
      <c r="K109" s="399" t="s">
        <v>94</v>
      </c>
      <c r="L109" s="264" t="e">
        <f t="shared" si="40"/>
        <v>#N/A</v>
      </c>
      <c r="M109" s="410" t="s">
        <v>94</v>
      </c>
      <c r="N109" s="267" t="e">
        <f t="shared" si="41"/>
        <v>#N/A</v>
      </c>
      <c r="O109" s="392"/>
      <c r="P109" s="186" t="e">
        <f t="shared" si="42"/>
        <v>#VALUE!</v>
      </c>
      <c r="Q109" s="220" t="s">
        <v>50</v>
      </c>
      <c r="R109" s="52"/>
      <c r="S109" s="187" t="e">
        <f t="shared" si="43"/>
        <v>#VALUE!</v>
      </c>
      <c r="T109" s="187" t="e">
        <f t="shared" si="44"/>
        <v>#VALUE!</v>
      </c>
      <c r="U109" s="187" t="e">
        <f t="shared" si="45"/>
        <v>#VALUE!</v>
      </c>
      <c r="V109" s="187" t="e">
        <f t="shared" si="46"/>
        <v>#VALUE!</v>
      </c>
      <c r="W109" s="187" t="e">
        <f t="shared" si="47"/>
        <v>#N/A</v>
      </c>
    </row>
    <row r="110" spans="1:23" s="187" customFormat="1" ht="15.75" customHeight="1">
      <c r="A110" s="477">
        <v>2093270</v>
      </c>
      <c r="B110" s="487" t="s">
        <v>335</v>
      </c>
      <c r="C110" s="486" t="s">
        <v>279</v>
      </c>
      <c r="D110" s="498" t="s">
        <v>317</v>
      </c>
      <c r="E110" s="387" t="s">
        <v>94</v>
      </c>
      <c r="F110" s="48" t="e">
        <f>VLOOKUP(E110*(-1),VITPOF,2)</f>
        <v>#VALUE!</v>
      </c>
      <c r="G110" s="387" t="s">
        <v>94</v>
      </c>
      <c r="H110" s="48" t="e">
        <f t="shared" si="39"/>
        <v>#VALUE!</v>
      </c>
      <c r="I110" s="263"/>
      <c r="J110" s="264">
        <v>0</v>
      </c>
      <c r="K110" s="399" t="s">
        <v>94</v>
      </c>
      <c r="L110" s="264" t="e">
        <f t="shared" si="40"/>
        <v>#N/A</v>
      </c>
      <c r="M110" s="410" t="s">
        <v>94</v>
      </c>
      <c r="N110" s="267" t="e">
        <f t="shared" si="41"/>
        <v>#N/A</v>
      </c>
      <c r="O110" s="392"/>
      <c r="P110" s="186" t="e">
        <f t="shared" si="42"/>
        <v>#VALUE!</v>
      </c>
      <c r="Q110" s="220" t="s">
        <v>50</v>
      </c>
      <c r="R110" s="52"/>
      <c r="S110" s="187" t="e">
        <f t="shared" si="43"/>
        <v>#VALUE!</v>
      </c>
      <c r="T110" s="187" t="e">
        <f t="shared" si="44"/>
        <v>#VALUE!</v>
      </c>
      <c r="U110" s="187" t="e">
        <f t="shared" si="45"/>
        <v>#VALUE!</v>
      </c>
      <c r="V110" s="187" t="e">
        <f t="shared" si="46"/>
        <v>#VALUE!</v>
      </c>
      <c r="W110" s="187" t="e">
        <f t="shared" si="47"/>
        <v>#N/A</v>
      </c>
    </row>
    <row r="111" spans="1:23" s="187" customFormat="1" ht="15.75" customHeight="1">
      <c r="A111" s="477">
        <v>2086920</v>
      </c>
      <c r="B111" s="487" t="s">
        <v>336</v>
      </c>
      <c r="C111" s="486" t="s">
        <v>201</v>
      </c>
      <c r="D111" s="498" t="s">
        <v>317</v>
      </c>
      <c r="E111" s="387" t="s">
        <v>94</v>
      </c>
      <c r="F111" s="48" t="e">
        <f>VLOOKUP(E111*(-1),VITPOF,2)</f>
        <v>#VALUE!</v>
      </c>
      <c r="G111" s="387" t="s">
        <v>94</v>
      </c>
      <c r="H111" s="48" t="e">
        <f t="shared" si="39"/>
        <v>#VALUE!</v>
      </c>
      <c r="I111" s="263"/>
      <c r="J111" s="264">
        <v>0</v>
      </c>
      <c r="K111" s="399" t="s">
        <v>94</v>
      </c>
      <c r="L111" s="264" t="e">
        <f t="shared" si="40"/>
        <v>#N/A</v>
      </c>
      <c r="M111" s="410" t="s">
        <v>94</v>
      </c>
      <c r="N111" s="267" t="e">
        <f t="shared" si="41"/>
        <v>#N/A</v>
      </c>
      <c r="O111" s="392"/>
      <c r="P111" s="186" t="e">
        <f t="shared" si="42"/>
        <v>#VALUE!</v>
      </c>
      <c r="Q111" s="220" t="s">
        <v>50</v>
      </c>
      <c r="R111" s="52"/>
      <c r="S111" s="187" t="e">
        <f t="shared" si="43"/>
        <v>#VALUE!</v>
      </c>
      <c r="T111" s="187" t="e">
        <f t="shared" si="44"/>
        <v>#VALUE!</v>
      </c>
      <c r="U111" s="187" t="e">
        <f t="shared" si="45"/>
        <v>#VALUE!</v>
      </c>
      <c r="V111" s="187" t="e">
        <f t="shared" si="46"/>
        <v>#VALUE!</v>
      </c>
      <c r="W111" s="187" t="e">
        <f t="shared" si="47"/>
        <v>#N/A</v>
      </c>
    </row>
    <row r="112" spans="1:23" s="187" customFormat="1" ht="15.75" customHeight="1">
      <c r="A112" s="477">
        <v>2110779</v>
      </c>
      <c r="B112" s="487" t="s">
        <v>340</v>
      </c>
      <c r="C112" s="486" t="s">
        <v>251</v>
      </c>
      <c r="D112" s="498" t="s">
        <v>317</v>
      </c>
      <c r="E112" s="387" t="s">
        <v>94</v>
      </c>
      <c r="F112" s="48" t="e">
        <f>VLOOKUP(E112*(-1),VITPOF,2)</f>
        <v>#VALUE!</v>
      </c>
      <c r="G112" s="387" t="s">
        <v>94</v>
      </c>
      <c r="H112" s="48" t="e">
        <f t="shared" si="39"/>
        <v>#VALUE!</v>
      </c>
      <c r="I112" s="263"/>
      <c r="J112" s="264">
        <v>0</v>
      </c>
      <c r="K112" s="399" t="s">
        <v>94</v>
      </c>
      <c r="L112" s="264" t="e">
        <f t="shared" si="40"/>
        <v>#N/A</v>
      </c>
      <c r="M112" s="410" t="s">
        <v>94</v>
      </c>
      <c r="N112" s="267" t="e">
        <f t="shared" si="41"/>
        <v>#N/A</v>
      </c>
      <c r="O112" s="392"/>
      <c r="P112" s="186" t="e">
        <f t="shared" si="42"/>
        <v>#VALUE!</v>
      </c>
      <c r="Q112" s="220" t="s">
        <v>50</v>
      </c>
      <c r="R112" s="52"/>
      <c r="S112" s="187" t="e">
        <f t="shared" si="43"/>
        <v>#VALUE!</v>
      </c>
      <c r="T112" s="187" t="e">
        <f t="shared" si="44"/>
        <v>#VALUE!</v>
      </c>
      <c r="U112" s="187" t="e">
        <f t="shared" si="45"/>
        <v>#VALUE!</v>
      </c>
      <c r="V112" s="187" t="e">
        <f t="shared" si="46"/>
        <v>#VALUE!</v>
      </c>
      <c r="W112" s="187" t="e">
        <f t="shared" si="47"/>
        <v>#N/A</v>
      </c>
    </row>
    <row r="113" spans="1:23" s="187" customFormat="1" ht="15.75" customHeight="1">
      <c r="A113" s="477">
        <v>2134153</v>
      </c>
      <c r="B113" s="487" t="s">
        <v>342</v>
      </c>
      <c r="C113" s="486" t="s">
        <v>343</v>
      </c>
      <c r="D113" s="498" t="s">
        <v>317</v>
      </c>
      <c r="E113" s="387" t="s">
        <v>94</v>
      </c>
      <c r="F113" s="48" t="e">
        <f>VLOOKUP(E113*(-1),VITPOF,2)</f>
        <v>#VALUE!</v>
      </c>
      <c r="G113" s="387" t="s">
        <v>94</v>
      </c>
      <c r="H113" s="48" t="e">
        <f t="shared" si="39"/>
        <v>#VALUE!</v>
      </c>
      <c r="I113" s="263"/>
      <c r="J113" s="264">
        <v>0</v>
      </c>
      <c r="K113" s="399" t="s">
        <v>94</v>
      </c>
      <c r="L113" s="264" t="e">
        <f t="shared" si="40"/>
        <v>#N/A</v>
      </c>
      <c r="M113" s="410" t="s">
        <v>94</v>
      </c>
      <c r="N113" s="267" t="e">
        <f t="shared" si="41"/>
        <v>#N/A</v>
      </c>
      <c r="O113" s="392"/>
      <c r="P113" s="186" t="e">
        <f t="shared" si="42"/>
        <v>#VALUE!</v>
      </c>
      <c r="Q113" s="220" t="s">
        <v>50</v>
      </c>
      <c r="R113" s="52"/>
      <c r="S113" s="187" t="e">
        <f t="shared" si="43"/>
        <v>#VALUE!</v>
      </c>
      <c r="T113" s="187" t="e">
        <f t="shared" si="44"/>
        <v>#VALUE!</v>
      </c>
      <c r="U113" s="187" t="e">
        <f t="shared" si="45"/>
        <v>#VALUE!</v>
      </c>
      <c r="V113" s="187" t="e">
        <f t="shared" si="46"/>
        <v>#VALUE!</v>
      </c>
      <c r="W113" s="187" t="e">
        <f t="shared" si="47"/>
        <v>#N/A</v>
      </c>
    </row>
    <row r="114" spans="1:23" s="187" customFormat="1" ht="15.75" customHeight="1">
      <c r="A114" s="477">
        <v>2086947</v>
      </c>
      <c r="B114" s="487" t="s">
        <v>344</v>
      </c>
      <c r="C114" s="486" t="s">
        <v>345</v>
      </c>
      <c r="D114" s="498" t="s">
        <v>317</v>
      </c>
      <c r="E114" s="387" t="s">
        <v>94</v>
      </c>
      <c r="F114" s="48" t="e">
        <f>VLOOKUP(E114*(-1),VITPOF,2)</f>
        <v>#VALUE!</v>
      </c>
      <c r="G114" s="387" t="s">
        <v>94</v>
      </c>
      <c r="H114" s="48" t="e">
        <f t="shared" si="39"/>
        <v>#VALUE!</v>
      </c>
      <c r="I114" s="263"/>
      <c r="J114" s="264">
        <v>0</v>
      </c>
      <c r="K114" s="399" t="s">
        <v>94</v>
      </c>
      <c r="L114" s="264" t="e">
        <f t="shared" si="40"/>
        <v>#N/A</v>
      </c>
      <c r="M114" s="410" t="s">
        <v>94</v>
      </c>
      <c r="N114" s="267" t="e">
        <f t="shared" si="41"/>
        <v>#N/A</v>
      </c>
      <c r="O114" s="392"/>
      <c r="P114" s="186" t="e">
        <f t="shared" si="42"/>
        <v>#VALUE!</v>
      </c>
      <c r="Q114" s="220" t="s">
        <v>50</v>
      </c>
      <c r="R114" s="52"/>
      <c r="S114" s="187" t="e">
        <f t="shared" si="43"/>
        <v>#VALUE!</v>
      </c>
      <c r="T114" s="187" t="e">
        <f t="shared" si="44"/>
        <v>#VALUE!</v>
      </c>
      <c r="U114" s="187" t="e">
        <f t="shared" si="45"/>
        <v>#VALUE!</v>
      </c>
      <c r="V114" s="187" t="e">
        <f t="shared" si="46"/>
        <v>#VALUE!</v>
      </c>
      <c r="W114" s="187" t="e">
        <f t="shared" si="47"/>
        <v>#N/A</v>
      </c>
    </row>
    <row r="115" spans="1:23" s="187" customFormat="1" ht="15.75" customHeight="1">
      <c r="A115" s="477">
        <v>2106475</v>
      </c>
      <c r="B115" s="487" t="s">
        <v>346</v>
      </c>
      <c r="C115" s="486" t="s">
        <v>347</v>
      </c>
      <c r="D115" s="498" t="s">
        <v>317</v>
      </c>
      <c r="E115" s="387" t="s">
        <v>94</v>
      </c>
      <c r="F115" s="48" t="e">
        <f>VLOOKUP(E115*(-1),VITPOF,2)</f>
        <v>#VALUE!</v>
      </c>
      <c r="G115" s="387" t="s">
        <v>94</v>
      </c>
      <c r="H115" s="48" t="e">
        <f t="shared" si="39"/>
        <v>#VALUE!</v>
      </c>
      <c r="I115" s="263"/>
      <c r="J115" s="264">
        <v>0</v>
      </c>
      <c r="K115" s="399" t="s">
        <v>94</v>
      </c>
      <c r="L115" s="264" t="e">
        <f t="shared" si="40"/>
        <v>#N/A</v>
      </c>
      <c r="M115" s="410" t="s">
        <v>94</v>
      </c>
      <c r="N115" s="267" t="e">
        <f t="shared" si="41"/>
        <v>#N/A</v>
      </c>
      <c r="O115" s="392"/>
      <c r="P115" s="186" t="e">
        <f t="shared" si="42"/>
        <v>#VALUE!</v>
      </c>
      <c r="Q115" s="220" t="s">
        <v>50</v>
      </c>
      <c r="R115" s="52"/>
      <c r="S115" s="187" t="e">
        <f t="shared" si="43"/>
        <v>#VALUE!</v>
      </c>
      <c r="T115" s="187" t="e">
        <f t="shared" si="44"/>
        <v>#VALUE!</v>
      </c>
      <c r="U115" s="187" t="e">
        <f t="shared" si="45"/>
        <v>#VALUE!</v>
      </c>
      <c r="V115" s="187" t="e">
        <f t="shared" si="46"/>
        <v>#VALUE!</v>
      </c>
      <c r="W115" s="187" t="e">
        <f t="shared" si="47"/>
        <v>#N/A</v>
      </c>
    </row>
    <row r="116" spans="1:23" s="187" customFormat="1" ht="15.75" customHeight="1">
      <c r="A116" s="477">
        <v>2000560</v>
      </c>
      <c r="B116" s="487" t="s">
        <v>348</v>
      </c>
      <c r="C116" s="486" t="s">
        <v>316</v>
      </c>
      <c r="D116" s="498" t="s">
        <v>317</v>
      </c>
      <c r="E116" s="387" t="s">
        <v>94</v>
      </c>
      <c r="F116" s="48" t="e">
        <f>VLOOKUP(E116*(-1),VITPOF,2)</f>
        <v>#VALUE!</v>
      </c>
      <c r="G116" s="387" t="s">
        <v>94</v>
      </c>
      <c r="H116" s="48" t="e">
        <f t="shared" si="39"/>
        <v>#VALUE!</v>
      </c>
      <c r="I116" s="263"/>
      <c r="J116" s="264">
        <v>0</v>
      </c>
      <c r="K116" s="399" t="s">
        <v>94</v>
      </c>
      <c r="L116" s="264" t="e">
        <f t="shared" si="40"/>
        <v>#N/A</v>
      </c>
      <c r="M116" s="410" t="s">
        <v>94</v>
      </c>
      <c r="N116" s="267" t="e">
        <f t="shared" si="41"/>
        <v>#N/A</v>
      </c>
      <c r="O116" s="392"/>
      <c r="P116" s="186" t="e">
        <f t="shared" si="42"/>
        <v>#VALUE!</v>
      </c>
      <c r="Q116" s="220" t="s">
        <v>50</v>
      </c>
      <c r="R116" s="52"/>
      <c r="S116" s="187" t="e">
        <f t="shared" si="43"/>
        <v>#VALUE!</v>
      </c>
      <c r="T116" s="187" t="e">
        <f t="shared" si="44"/>
        <v>#VALUE!</v>
      </c>
      <c r="U116" s="187" t="e">
        <f t="shared" si="45"/>
        <v>#VALUE!</v>
      </c>
      <c r="V116" s="187" t="e">
        <f t="shared" si="46"/>
        <v>#VALUE!</v>
      </c>
      <c r="W116" s="187" t="e">
        <f t="shared" si="47"/>
        <v>#N/A</v>
      </c>
    </row>
    <row r="117" spans="1:23" s="187" customFormat="1" ht="15.75" customHeight="1">
      <c r="A117" s="498"/>
      <c r="B117" s="495"/>
      <c r="C117" s="495"/>
      <c r="D117" s="498"/>
      <c r="E117" s="387" t="s">
        <v>94</v>
      </c>
      <c r="F117" s="48" t="e">
        <f>VLOOKUP(E117*(-1),VITPOF,2)</f>
        <v>#VALUE!</v>
      </c>
      <c r="G117" s="387" t="s">
        <v>94</v>
      </c>
      <c r="H117" s="48" t="e">
        <f t="shared" si="39"/>
        <v>#VALUE!</v>
      </c>
      <c r="I117" s="263"/>
      <c r="J117" s="264">
        <v>0</v>
      </c>
      <c r="K117" s="399" t="s">
        <v>94</v>
      </c>
      <c r="L117" s="264" t="e">
        <f t="shared" si="40"/>
        <v>#N/A</v>
      </c>
      <c r="M117" s="410" t="s">
        <v>94</v>
      </c>
      <c r="N117" s="267" t="e">
        <f t="shared" si="41"/>
        <v>#N/A</v>
      </c>
      <c r="O117" s="392"/>
      <c r="P117" s="186" t="e">
        <f t="shared" si="42"/>
        <v>#VALUE!</v>
      </c>
      <c r="Q117" s="220" t="s">
        <v>50</v>
      </c>
      <c r="R117" s="52"/>
      <c r="S117" s="187" t="e">
        <f t="shared" si="43"/>
        <v>#VALUE!</v>
      </c>
      <c r="T117" s="187" t="e">
        <f t="shared" si="44"/>
        <v>#VALUE!</v>
      </c>
      <c r="U117" s="187" t="e">
        <f t="shared" si="45"/>
        <v>#VALUE!</v>
      </c>
      <c r="V117" s="187" t="e">
        <f t="shared" si="46"/>
        <v>#VALUE!</v>
      </c>
      <c r="W117" s="187" t="e">
        <f t="shared" si="47"/>
        <v>#N/A</v>
      </c>
    </row>
    <row r="118" spans="1:23" s="187" customFormat="1" ht="15.75" customHeight="1">
      <c r="A118" s="477">
        <v>2131254</v>
      </c>
      <c r="B118" s="487" t="s">
        <v>278</v>
      </c>
      <c r="C118" s="486" t="s">
        <v>279</v>
      </c>
      <c r="D118" s="498" t="s">
        <v>277</v>
      </c>
      <c r="E118" s="387" t="s">
        <v>94</v>
      </c>
      <c r="F118" s="48" t="e">
        <f>VLOOKUP(E118*(-1),VITPOF,2)</f>
        <v>#VALUE!</v>
      </c>
      <c r="G118" s="387" t="s">
        <v>94</v>
      </c>
      <c r="H118" s="48" t="e">
        <f t="shared" si="39"/>
        <v>#VALUE!</v>
      </c>
      <c r="I118" s="263"/>
      <c r="J118" s="264">
        <v>0</v>
      </c>
      <c r="K118" s="399" t="s">
        <v>94</v>
      </c>
      <c r="L118" s="264" t="e">
        <f t="shared" si="40"/>
        <v>#N/A</v>
      </c>
      <c r="M118" s="410" t="s">
        <v>94</v>
      </c>
      <c r="N118" s="267" t="e">
        <f t="shared" si="41"/>
        <v>#N/A</v>
      </c>
      <c r="O118" s="392"/>
      <c r="P118" s="186" t="e">
        <f t="shared" si="42"/>
        <v>#VALUE!</v>
      </c>
      <c r="Q118" s="220" t="s">
        <v>50</v>
      </c>
      <c r="R118" s="52"/>
      <c r="S118" s="187" t="e">
        <f t="shared" si="43"/>
        <v>#VALUE!</v>
      </c>
      <c r="T118" s="187" t="e">
        <f t="shared" si="44"/>
        <v>#VALUE!</v>
      </c>
      <c r="U118" s="187" t="e">
        <f t="shared" si="45"/>
        <v>#VALUE!</v>
      </c>
      <c r="V118" s="187" t="e">
        <f t="shared" si="46"/>
        <v>#VALUE!</v>
      </c>
      <c r="W118" s="187" t="e">
        <f t="shared" si="47"/>
        <v>#N/A</v>
      </c>
    </row>
    <row r="119" spans="1:23" s="187" customFormat="1" ht="15.75" customHeight="1">
      <c r="A119" s="477">
        <v>2107354</v>
      </c>
      <c r="B119" s="487" t="s">
        <v>281</v>
      </c>
      <c r="C119" s="486" t="s">
        <v>282</v>
      </c>
      <c r="D119" s="498" t="s">
        <v>277</v>
      </c>
      <c r="E119" s="387" t="s">
        <v>94</v>
      </c>
      <c r="F119" s="48" t="e">
        <f>VLOOKUP(E119*(-1),VITPOF,2)</f>
        <v>#VALUE!</v>
      </c>
      <c r="G119" s="387" t="s">
        <v>94</v>
      </c>
      <c r="H119" s="48" t="e">
        <f t="shared" si="39"/>
        <v>#VALUE!</v>
      </c>
      <c r="I119" s="263"/>
      <c r="J119" s="264">
        <v>0</v>
      </c>
      <c r="K119" s="399" t="s">
        <v>94</v>
      </c>
      <c r="L119" s="264" t="e">
        <f t="shared" si="40"/>
        <v>#N/A</v>
      </c>
      <c r="M119" s="410" t="s">
        <v>94</v>
      </c>
      <c r="N119" s="267" t="e">
        <f t="shared" si="41"/>
        <v>#N/A</v>
      </c>
      <c r="O119" s="392"/>
      <c r="P119" s="186" t="e">
        <f t="shared" si="42"/>
        <v>#VALUE!</v>
      </c>
      <c r="Q119" s="220" t="s">
        <v>50</v>
      </c>
      <c r="R119" s="52"/>
      <c r="S119" s="187" t="e">
        <f t="shared" si="43"/>
        <v>#VALUE!</v>
      </c>
      <c r="T119" s="187" t="e">
        <f t="shared" si="44"/>
        <v>#VALUE!</v>
      </c>
      <c r="U119" s="187" t="e">
        <f t="shared" si="45"/>
        <v>#VALUE!</v>
      </c>
      <c r="V119" s="187" t="e">
        <f t="shared" si="46"/>
        <v>#VALUE!</v>
      </c>
      <c r="W119" s="187" t="e">
        <f t="shared" si="47"/>
        <v>#N/A</v>
      </c>
    </row>
    <row r="120" spans="1:23" s="187" customFormat="1" ht="15.75" customHeight="1">
      <c r="A120" s="477">
        <v>2120445</v>
      </c>
      <c r="B120" s="487" t="s">
        <v>283</v>
      </c>
      <c r="C120" s="486" t="s">
        <v>284</v>
      </c>
      <c r="D120" s="498" t="s">
        <v>277</v>
      </c>
      <c r="E120" s="387" t="s">
        <v>94</v>
      </c>
      <c r="F120" s="48" t="e">
        <f>VLOOKUP(E120*(-1),VITPOF,2)</f>
        <v>#VALUE!</v>
      </c>
      <c r="G120" s="387" t="s">
        <v>94</v>
      </c>
      <c r="H120" s="48" t="e">
        <f t="shared" si="39"/>
        <v>#VALUE!</v>
      </c>
      <c r="I120" s="263"/>
      <c r="J120" s="264">
        <v>0</v>
      </c>
      <c r="K120" s="399" t="s">
        <v>94</v>
      </c>
      <c r="L120" s="264" t="e">
        <f t="shared" si="40"/>
        <v>#N/A</v>
      </c>
      <c r="M120" s="410" t="s">
        <v>94</v>
      </c>
      <c r="N120" s="267" t="e">
        <f t="shared" si="41"/>
        <v>#N/A</v>
      </c>
      <c r="O120" s="392"/>
      <c r="P120" s="186" t="e">
        <f t="shared" si="42"/>
        <v>#VALUE!</v>
      </c>
      <c r="Q120" s="220" t="s">
        <v>50</v>
      </c>
      <c r="R120" s="52"/>
      <c r="S120" s="187" t="e">
        <f t="shared" si="43"/>
        <v>#VALUE!</v>
      </c>
      <c r="T120" s="187" t="e">
        <f t="shared" si="44"/>
        <v>#VALUE!</v>
      </c>
      <c r="U120" s="187" t="e">
        <f t="shared" si="45"/>
        <v>#VALUE!</v>
      </c>
      <c r="V120" s="187" t="e">
        <f t="shared" si="46"/>
        <v>#VALUE!</v>
      </c>
      <c r="W120" s="187" t="e">
        <f t="shared" si="47"/>
        <v>#N/A</v>
      </c>
    </row>
    <row r="121" spans="1:23" s="187" customFormat="1" ht="15.75" customHeight="1">
      <c r="A121" s="477">
        <v>2107363</v>
      </c>
      <c r="B121" s="487" t="s">
        <v>285</v>
      </c>
      <c r="C121" s="486" t="s">
        <v>286</v>
      </c>
      <c r="D121" s="498" t="s">
        <v>277</v>
      </c>
      <c r="E121" s="387" t="s">
        <v>94</v>
      </c>
      <c r="F121" s="48" t="e">
        <f>VLOOKUP(E121*(-1),VITPOF,2)</f>
        <v>#VALUE!</v>
      </c>
      <c r="G121" s="387" t="s">
        <v>94</v>
      </c>
      <c r="H121" s="48" t="e">
        <f t="shared" si="39"/>
        <v>#VALUE!</v>
      </c>
      <c r="I121" s="263"/>
      <c r="J121" s="264">
        <v>0</v>
      </c>
      <c r="K121" s="399" t="s">
        <v>94</v>
      </c>
      <c r="L121" s="264" t="e">
        <f t="shared" si="40"/>
        <v>#N/A</v>
      </c>
      <c r="M121" s="410" t="s">
        <v>94</v>
      </c>
      <c r="N121" s="267" t="e">
        <f t="shared" si="41"/>
        <v>#N/A</v>
      </c>
      <c r="O121" s="392"/>
      <c r="P121" s="186" t="e">
        <f t="shared" si="42"/>
        <v>#VALUE!</v>
      </c>
      <c r="Q121" s="220" t="s">
        <v>50</v>
      </c>
      <c r="R121" s="52"/>
      <c r="S121" s="187" t="e">
        <f t="shared" si="43"/>
        <v>#VALUE!</v>
      </c>
      <c r="T121" s="187" t="e">
        <f t="shared" si="44"/>
        <v>#VALUE!</v>
      </c>
      <c r="U121" s="187" t="e">
        <f t="shared" si="45"/>
        <v>#VALUE!</v>
      </c>
      <c r="V121" s="187" t="e">
        <f t="shared" si="46"/>
        <v>#VALUE!</v>
      </c>
      <c r="W121" s="187" t="e">
        <f t="shared" si="47"/>
        <v>#N/A</v>
      </c>
    </row>
    <row r="122" spans="1:23" s="187" customFormat="1" ht="15.75" customHeight="1">
      <c r="A122" s="477">
        <v>2102596</v>
      </c>
      <c r="B122" s="487" t="s">
        <v>287</v>
      </c>
      <c r="C122" s="486" t="s">
        <v>228</v>
      </c>
      <c r="D122" s="498" t="s">
        <v>277</v>
      </c>
      <c r="E122" s="387" t="s">
        <v>94</v>
      </c>
      <c r="F122" s="48" t="e">
        <f>VLOOKUP(E122*(-1),VITPOF,2)</f>
        <v>#VALUE!</v>
      </c>
      <c r="G122" s="387" t="s">
        <v>94</v>
      </c>
      <c r="H122" s="48" t="e">
        <f t="shared" si="39"/>
        <v>#VALUE!</v>
      </c>
      <c r="I122" s="263"/>
      <c r="J122" s="264">
        <v>0</v>
      </c>
      <c r="K122" s="399" t="s">
        <v>94</v>
      </c>
      <c r="L122" s="264" t="e">
        <f t="shared" si="40"/>
        <v>#N/A</v>
      </c>
      <c r="M122" s="410" t="s">
        <v>94</v>
      </c>
      <c r="N122" s="267" t="e">
        <f t="shared" si="41"/>
        <v>#N/A</v>
      </c>
      <c r="O122" s="392"/>
      <c r="P122" s="186" t="e">
        <f t="shared" si="42"/>
        <v>#VALUE!</v>
      </c>
      <c r="Q122" s="220" t="s">
        <v>50</v>
      </c>
      <c r="R122" s="52"/>
      <c r="S122" s="187" t="e">
        <f t="shared" si="43"/>
        <v>#VALUE!</v>
      </c>
      <c r="T122" s="187" t="e">
        <f t="shared" si="44"/>
        <v>#VALUE!</v>
      </c>
      <c r="U122" s="187" t="e">
        <f t="shared" si="45"/>
        <v>#VALUE!</v>
      </c>
      <c r="V122" s="187" t="e">
        <f t="shared" si="46"/>
        <v>#VALUE!</v>
      </c>
      <c r="W122" s="187" t="e">
        <f t="shared" si="47"/>
        <v>#N/A</v>
      </c>
    </row>
    <row r="123" spans="1:23" s="187" customFormat="1" ht="15.75" customHeight="1">
      <c r="A123" s="477">
        <v>2089504</v>
      </c>
      <c r="B123" s="487" t="s">
        <v>288</v>
      </c>
      <c r="C123" s="486" t="s">
        <v>289</v>
      </c>
      <c r="D123" s="498" t="s">
        <v>277</v>
      </c>
      <c r="E123" s="387" t="s">
        <v>94</v>
      </c>
      <c r="F123" s="48" t="e">
        <f>VLOOKUP(E123*(-1),VITPOF,2)</f>
        <v>#VALUE!</v>
      </c>
      <c r="G123" s="387" t="s">
        <v>94</v>
      </c>
      <c r="H123" s="48" t="e">
        <f t="shared" si="39"/>
        <v>#VALUE!</v>
      </c>
      <c r="I123" s="263"/>
      <c r="J123" s="264">
        <v>0</v>
      </c>
      <c r="K123" s="399" t="s">
        <v>94</v>
      </c>
      <c r="L123" s="264" t="e">
        <f t="shared" si="40"/>
        <v>#N/A</v>
      </c>
      <c r="M123" s="410" t="s">
        <v>94</v>
      </c>
      <c r="N123" s="267" t="e">
        <f t="shared" si="41"/>
        <v>#N/A</v>
      </c>
      <c r="O123" s="392"/>
      <c r="P123" s="186" t="e">
        <f t="shared" si="42"/>
        <v>#VALUE!</v>
      </c>
      <c r="Q123" s="220" t="s">
        <v>50</v>
      </c>
      <c r="R123" s="52"/>
      <c r="S123" s="187" t="e">
        <f t="shared" si="43"/>
        <v>#VALUE!</v>
      </c>
      <c r="T123" s="187" t="e">
        <f t="shared" si="44"/>
        <v>#VALUE!</v>
      </c>
      <c r="U123" s="187" t="e">
        <f t="shared" si="45"/>
        <v>#VALUE!</v>
      </c>
      <c r="V123" s="187" t="e">
        <f t="shared" si="46"/>
        <v>#VALUE!</v>
      </c>
      <c r="W123" s="187" t="e">
        <f t="shared" si="47"/>
        <v>#N/A</v>
      </c>
    </row>
    <row r="124" spans="1:23" s="187" customFormat="1" ht="15.75" customHeight="1">
      <c r="A124" s="477">
        <v>1939309</v>
      </c>
      <c r="B124" s="487" t="s">
        <v>290</v>
      </c>
      <c r="C124" s="486" t="s">
        <v>291</v>
      </c>
      <c r="D124" s="498" t="s">
        <v>277</v>
      </c>
      <c r="E124" s="387" t="s">
        <v>94</v>
      </c>
      <c r="F124" s="48" t="e">
        <f>VLOOKUP(E124*(-1),VITPOF,2)</f>
        <v>#VALUE!</v>
      </c>
      <c r="G124" s="387" t="s">
        <v>94</v>
      </c>
      <c r="H124" s="48" t="e">
        <f t="shared" si="39"/>
        <v>#VALUE!</v>
      </c>
      <c r="I124" s="263"/>
      <c r="J124" s="264">
        <v>0</v>
      </c>
      <c r="K124" s="399" t="s">
        <v>94</v>
      </c>
      <c r="L124" s="264" t="e">
        <f t="shared" si="40"/>
        <v>#N/A</v>
      </c>
      <c r="M124" s="410" t="s">
        <v>94</v>
      </c>
      <c r="N124" s="267" t="e">
        <f t="shared" si="41"/>
        <v>#N/A</v>
      </c>
      <c r="O124" s="392"/>
      <c r="P124" s="186" t="e">
        <f t="shared" si="42"/>
        <v>#VALUE!</v>
      </c>
      <c r="Q124" s="220" t="s">
        <v>50</v>
      </c>
      <c r="R124" s="52"/>
      <c r="S124" s="187" t="e">
        <f t="shared" si="43"/>
        <v>#VALUE!</v>
      </c>
      <c r="T124" s="187" t="e">
        <f t="shared" si="44"/>
        <v>#VALUE!</v>
      </c>
      <c r="U124" s="187" t="e">
        <f t="shared" si="45"/>
        <v>#VALUE!</v>
      </c>
      <c r="V124" s="187" t="e">
        <f t="shared" si="46"/>
        <v>#VALUE!</v>
      </c>
      <c r="W124" s="187" t="e">
        <f t="shared" si="47"/>
        <v>#N/A</v>
      </c>
    </row>
    <row r="125" spans="1:23" s="187" customFormat="1" ht="15.75" customHeight="1">
      <c r="A125" s="477">
        <v>2120453</v>
      </c>
      <c r="B125" s="487" t="s">
        <v>292</v>
      </c>
      <c r="C125" s="486" t="s">
        <v>293</v>
      </c>
      <c r="D125" s="498" t="s">
        <v>277</v>
      </c>
      <c r="E125" s="387" t="s">
        <v>94</v>
      </c>
      <c r="F125" s="48" t="e">
        <f>VLOOKUP(E125*(-1),VITPOF,2)</f>
        <v>#VALUE!</v>
      </c>
      <c r="G125" s="387" t="s">
        <v>94</v>
      </c>
      <c r="H125" s="48" t="e">
        <f t="shared" si="39"/>
        <v>#VALUE!</v>
      </c>
      <c r="I125" s="263"/>
      <c r="J125" s="264">
        <v>0</v>
      </c>
      <c r="K125" s="399" t="s">
        <v>94</v>
      </c>
      <c r="L125" s="264" t="e">
        <f t="shared" si="40"/>
        <v>#N/A</v>
      </c>
      <c r="M125" s="410" t="s">
        <v>94</v>
      </c>
      <c r="N125" s="267" t="e">
        <f t="shared" si="41"/>
        <v>#N/A</v>
      </c>
      <c r="O125" s="392"/>
      <c r="P125" s="186" t="e">
        <f t="shared" si="42"/>
        <v>#VALUE!</v>
      </c>
      <c r="Q125" s="220" t="s">
        <v>50</v>
      </c>
      <c r="R125" s="52"/>
      <c r="S125" s="187" t="e">
        <f t="shared" si="43"/>
        <v>#VALUE!</v>
      </c>
      <c r="T125" s="187" t="e">
        <f t="shared" si="44"/>
        <v>#VALUE!</v>
      </c>
      <c r="U125" s="187" t="e">
        <f t="shared" si="45"/>
        <v>#VALUE!</v>
      </c>
      <c r="V125" s="187" t="e">
        <f t="shared" si="46"/>
        <v>#VALUE!</v>
      </c>
      <c r="W125" s="187" t="e">
        <f t="shared" si="47"/>
        <v>#N/A</v>
      </c>
    </row>
    <row r="126" spans="1:23" s="187" customFormat="1" ht="15.75" customHeight="1">
      <c r="A126" s="477">
        <v>2131237</v>
      </c>
      <c r="B126" s="487" t="s">
        <v>296</v>
      </c>
      <c r="C126" s="486" t="s">
        <v>196</v>
      </c>
      <c r="D126" s="498" t="s">
        <v>277</v>
      </c>
      <c r="E126" s="387" t="s">
        <v>94</v>
      </c>
      <c r="F126" s="48" t="e">
        <f>VLOOKUP(E126*(-1),VITPOF,2)</f>
        <v>#VALUE!</v>
      </c>
      <c r="G126" s="387" t="s">
        <v>94</v>
      </c>
      <c r="H126" s="48" t="e">
        <f t="shared" si="39"/>
        <v>#VALUE!</v>
      </c>
      <c r="I126" s="263"/>
      <c r="J126" s="264">
        <v>0</v>
      </c>
      <c r="K126" s="399" t="s">
        <v>94</v>
      </c>
      <c r="L126" s="264" t="e">
        <f t="shared" si="40"/>
        <v>#N/A</v>
      </c>
      <c r="M126" s="410" t="s">
        <v>94</v>
      </c>
      <c r="N126" s="267" t="e">
        <f t="shared" si="41"/>
        <v>#N/A</v>
      </c>
      <c r="O126" s="392"/>
      <c r="P126" s="186" t="e">
        <f t="shared" si="42"/>
        <v>#VALUE!</v>
      </c>
      <c r="Q126" s="220" t="s">
        <v>50</v>
      </c>
      <c r="R126" s="52"/>
      <c r="S126" s="187" t="e">
        <f t="shared" si="43"/>
        <v>#VALUE!</v>
      </c>
      <c r="T126" s="187" t="e">
        <f t="shared" si="44"/>
        <v>#VALUE!</v>
      </c>
      <c r="U126" s="187" t="e">
        <f t="shared" si="45"/>
        <v>#VALUE!</v>
      </c>
      <c r="V126" s="187" t="e">
        <f t="shared" si="46"/>
        <v>#VALUE!</v>
      </c>
      <c r="W126" s="187" t="e">
        <f t="shared" si="47"/>
        <v>#N/A</v>
      </c>
    </row>
    <row r="127" spans="1:23" s="187" customFormat="1" ht="15.75" customHeight="1">
      <c r="A127" s="477">
        <v>2016949</v>
      </c>
      <c r="B127" s="487" t="s">
        <v>297</v>
      </c>
      <c r="C127" s="486" t="s">
        <v>298</v>
      </c>
      <c r="D127" s="498" t="s">
        <v>277</v>
      </c>
      <c r="E127" s="387" t="s">
        <v>94</v>
      </c>
      <c r="F127" s="48" t="e">
        <f>VLOOKUP(E127*(-1),VITPOF,2)</f>
        <v>#VALUE!</v>
      </c>
      <c r="G127" s="387" t="s">
        <v>94</v>
      </c>
      <c r="H127" s="48" t="e">
        <f t="shared" si="39"/>
        <v>#VALUE!</v>
      </c>
      <c r="I127" s="263"/>
      <c r="J127" s="264">
        <v>0</v>
      </c>
      <c r="K127" s="399" t="s">
        <v>94</v>
      </c>
      <c r="L127" s="264" t="e">
        <f t="shared" si="40"/>
        <v>#N/A</v>
      </c>
      <c r="M127" s="410" t="s">
        <v>94</v>
      </c>
      <c r="N127" s="267" t="e">
        <f t="shared" si="41"/>
        <v>#N/A</v>
      </c>
      <c r="O127" s="392"/>
      <c r="P127" s="186" t="e">
        <f t="shared" si="42"/>
        <v>#VALUE!</v>
      </c>
      <c r="Q127" s="220" t="s">
        <v>50</v>
      </c>
      <c r="R127" s="52"/>
      <c r="S127" s="187" t="e">
        <f t="shared" si="43"/>
        <v>#VALUE!</v>
      </c>
      <c r="T127" s="187" t="e">
        <f t="shared" si="44"/>
        <v>#VALUE!</v>
      </c>
      <c r="U127" s="187" t="e">
        <f t="shared" si="45"/>
        <v>#VALUE!</v>
      </c>
      <c r="V127" s="187" t="e">
        <f t="shared" si="46"/>
        <v>#VALUE!</v>
      </c>
      <c r="W127" s="187" t="e">
        <f t="shared" si="47"/>
        <v>#N/A</v>
      </c>
    </row>
    <row r="128" spans="1:23" s="187" customFormat="1" ht="15.75" customHeight="1">
      <c r="A128" s="477">
        <v>2077410</v>
      </c>
      <c r="B128" s="487" t="s">
        <v>300</v>
      </c>
      <c r="C128" s="486" t="s">
        <v>301</v>
      </c>
      <c r="D128" s="498" t="s">
        <v>277</v>
      </c>
      <c r="E128" s="387" t="s">
        <v>94</v>
      </c>
      <c r="F128" s="48" t="e">
        <f>VLOOKUP(E128*(-1),VITPOF,2)</f>
        <v>#VALUE!</v>
      </c>
      <c r="G128" s="387" t="s">
        <v>94</v>
      </c>
      <c r="H128" s="48" t="e">
        <f t="shared" si="39"/>
        <v>#VALUE!</v>
      </c>
      <c r="I128" s="263"/>
      <c r="J128" s="264">
        <v>0</v>
      </c>
      <c r="K128" s="399" t="s">
        <v>94</v>
      </c>
      <c r="L128" s="264" t="e">
        <f t="shared" si="40"/>
        <v>#N/A</v>
      </c>
      <c r="M128" s="410" t="s">
        <v>94</v>
      </c>
      <c r="N128" s="267" t="e">
        <f t="shared" si="41"/>
        <v>#N/A</v>
      </c>
      <c r="O128" s="392"/>
      <c r="P128" s="186" t="e">
        <f t="shared" si="42"/>
        <v>#VALUE!</v>
      </c>
      <c r="Q128" s="220" t="s">
        <v>50</v>
      </c>
      <c r="R128" s="52"/>
      <c r="S128" s="187" t="e">
        <f t="shared" si="43"/>
        <v>#VALUE!</v>
      </c>
      <c r="T128" s="187" t="e">
        <f t="shared" si="44"/>
        <v>#VALUE!</v>
      </c>
      <c r="U128" s="187" t="e">
        <f t="shared" si="45"/>
        <v>#VALUE!</v>
      </c>
      <c r="V128" s="187" t="e">
        <f t="shared" si="46"/>
        <v>#VALUE!</v>
      </c>
      <c r="W128" s="187" t="e">
        <f t="shared" si="47"/>
        <v>#N/A</v>
      </c>
    </row>
    <row r="129" spans="1:23" s="187" customFormat="1" ht="15.75" customHeight="1">
      <c r="A129" s="477">
        <v>2131266</v>
      </c>
      <c r="B129" s="487" t="s">
        <v>307</v>
      </c>
      <c r="C129" s="486" t="s">
        <v>308</v>
      </c>
      <c r="D129" s="498" t="s">
        <v>277</v>
      </c>
      <c r="E129" s="387" t="s">
        <v>94</v>
      </c>
      <c r="F129" s="48" t="e">
        <f>VLOOKUP(E129*(-1),VITPOF,2)</f>
        <v>#VALUE!</v>
      </c>
      <c r="G129" s="387" t="s">
        <v>94</v>
      </c>
      <c r="H129" s="48" t="e">
        <f t="shared" si="39"/>
        <v>#VALUE!</v>
      </c>
      <c r="I129" s="263"/>
      <c r="J129" s="264">
        <v>0</v>
      </c>
      <c r="K129" s="399" t="s">
        <v>94</v>
      </c>
      <c r="L129" s="264" t="e">
        <f t="shared" si="40"/>
        <v>#N/A</v>
      </c>
      <c r="M129" s="410" t="s">
        <v>94</v>
      </c>
      <c r="N129" s="267" t="e">
        <f t="shared" si="41"/>
        <v>#N/A</v>
      </c>
      <c r="O129" s="392"/>
      <c r="P129" s="186" t="e">
        <f t="shared" si="42"/>
        <v>#VALUE!</v>
      </c>
      <c r="Q129" s="220" t="s">
        <v>50</v>
      </c>
      <c r="R129" s="52"/>
      <c r="S129" s="187" t="e">
        <f t="shared" si="43"/>
        <v>#VALUE!</v>
      </c>
      <c r="T129" s="187" t="e">
        <f t="shared" si="44"/>
        <v>#VALUE!</v>
      </c>
      <c r="U129" s="187" t="e">
        <f t="shared" si="45"/>
        <v>#VALUE!</v>
      </c>
      <c r="V129" s="187" t="e">
        <f t="shared" si="46"/>
        <v>#VALUE!</v>
      </c>
      <c r="W129" s="187" t="e">
        <f t="shared" si="47"/>
        <v>#N/A</v>
      </c>
    </row>
    <row r="130" spans="1:23" s="187" customFormat="1" ht="15.75" customHeight="1">
      <c r="A130" s="498"/>
      <c r="B130" s="495"/>
      <c r="C130" s="495"/>
      <c r="D130" s="498"/>
      <c r="E130" s="387" t="s">
        <v>94</v>
      </c>
      <c r="F130" s="48" t="e">
        <f>VLOOKUP(E130*(-1),VITPOF,2)</f>
        <v>#VALUE!</v>
      </c>
      <c r="G130" s="387" t="s">
        <v>94</v>
      </c>
      <c r="H130" s="48" t="e">
        <f t="shared" si="39"/>
        <v>#VALUE!</v>
      </c>
      <c r="I130" s="263"/>
      <c r="J130" s="264">
        <v>0</v>
      </c>
      <c r="K130" s="399" t="s">
        <v>94</v>
      </c>
      <c r="L130" s="264" t="e">
        <f t="shared" si="40"/>
        <v>#N/A</v>
      </c>
      <c r="M130" s="410" t="s">
        <v>94</v>
      </c>
      <c r="N130" s="267" t="e">
        <f t="shared" si="41"/>
        <v>#N/A</v>
      </c>
      <c r="O130" s="392"/>
      <c r="P130" s="186" t="e">
        <f t="shared" si="42"/>
        <v>#VALUE!</v>
      </c>
      <c r="Q130" s="220" t="s">
        <v>50</v>
      </c>
      <c r="R130" s="52"/>
      <c r="S130" s="187" t="e">
        <f t="shared" si="43"/>
        <v>#VALUE!</v>
      </c>
      <c r="T130" s="187" t="e">
        <f t="shared" si="44"/>
        <v>#VALUE!</v>
      </c>
      <c r="U130" s="187" t="e">
        <f t="shared" si="45"/>
        <v>#VALUE!</v>
      </c>
      <c r="V130" s="187" t="e">
        <f t="shared" si="46"/>
        <v>#VALUE!</v>
      </c>
      <c r="W130" s="187" t="e">
        <f t="shared" si="47"/>
        <v>#N/A</v>
      </c>
    </row>
    <row r="131" spans="1:23" s="187" customFormat="1" ht="15.75" customHeight="1">
      <c r="A131" s="498"/>
      <c r="B131" s="495"/>
      <c r="C131" s="495"/>
      <c r="D131" s="498"/>
      <c r="E131" s="387" t="s">
        <v>94</v>
      </c>
      <c r="F131" s="48" t="e">
        <f>VLOOKUP(E131*(-1),VITPOF,2)</f>
        <v>#VALUE!</v>
      </c>
      <c r="G131" s="387" t="s">
        <v>94</v>
      </c>
      <c r="H131" s="48" t="e">
        <f aca="true" t="shared" si="48" ref="H131:H137">VLOOKUP(G131*(-1),HAIESPOF,2)</f>
        <v>#VALUE!</v>
      </c>
      <c r="I131" s="263"/>
      <c r="J131" s="264">
        <v>0</v>
      </c>
      <c r="K131" s="399" t="s">
        <v>94</v>
      </c>
      <c r="L131" s="264" t="e">
        <f aca="true" t="shared" si="49" ref="L131:L137">VLOOKUP(K131,PENTPOF,2)</f>
        <v>#N/A</v>
      </c>
      <c r="M131" s="410" t="s">
        <v>94</v>
      </c>
      <c r="N131" s="267" t="e">
        <f aca="true" t="shared" si="50" ref="N131:N137">VLOOKUP(M131,MBPOF,2)</f>
        <v>#N/A</v>
      </c>
      <c r="O131" s="392"/>
      <c r="P131" s="186" t="e">
        <f aca="true" t="shared" si="51" ref="P131:P137">F131+H131+J131+L131+N131</f>
        <v>#VALUE!</v>
      </c>
      <c r="Q131" s="220" t="s">
        <v>50</v>
      </c>
      <c r="R131" s="52"/>
      <c r="S131" s="187" t="e">
        <f t="shared" si="43"/>
        <v>#VALUE!</v>
      </c>
      <c r="T131" s="187" t="e">
        <f t="shared" si="44"/>
        <v>#VALUE!</v>
      </c>
      <c r="U131" s="187" t="e">
        <f t="shared" si="45"/>
        <v>#VALUE!</v>
      </c>
      <c r="V131" s="187" t="e">
        <f t="shared" si="46"/>
        <v>#VALUE!</v>
      </c>
      <c r="W131" s="187" t="e">
        <f t="shared" si="47"/>
        <v>#N/A</v>
      </c>
    </row>
    <row r="132" spans="1:23" s="187" customFormat="1" ht="15.75" customHeight="1">
      <c r="A132" s="498"/>
      <c r="B132" s="495"/>
      <c r="C132" s="495"/>
      <c r="D132" s="498"/>
      <c r="E132" s="387" t="s">
        <v>94</v>
      </c>
      <c r="F132" s="48" t="e">
        <f>VLOOKUP(E132*(-1),VITPOF,2)</f>
        <v>#VALUE!</v>
      </c>
      <c r="G132" s="387" t="s">
        <v>94</v>
      </c>
      <c r="H132" s="48" t="e">
        <f t="shared" si="48"/>
        <v>#VALUE!</v>
      </c>
      <c r="I132" s="263"/>
      <c r="J132" s="264">
        <v>0</v>
      </c>
      <c r="K132" s="399" t="s">
        <v>94</v>
      </c>
      <c r="L132" s="264" t="e">
        <f t="shared" si="49"/>
        <v>#N/A</v>
      </c>
      <c r="M132" s="410" t="s">
        <v>94</v>
      </c>
      <c r="N132" s="267" t="e">
        <f t="shared" si="50"/>
        <v>#N/A</v>
      </c>
      <c r="O132" s="392"/>
      <c r="P132" s="186" t="e">
        <f t="shared" si="51"/>
        <v>#VALUE!</v>
      </c>
      <c r="Q132" s="220" t="s">
        <v>50</v>
      </c>
      <c r="R132" s="52"/>
      <c r="S132" s="187" t="e">
        <f t="shared" si="43"/>
        <v>#VALUE!</v>
      </c>
      <c r="T132" s="187" t="e">
        <f t="shared" si="44"/>
        <v>#VALUE!</v>
      </c>
      <c r="U132" s="187" t="e">
        <f t="shared" si="45"/>
        <v>#VALUE!</v>
      </c>
      <c r="V132" s="187" t="e">
        <f t="shared" si="46"/>
        <v>#VALUE!</v>
      </c>
      <c r="W132" s="187" t="e">
        <f t="shared" si="47"/>
        <v>#N/A</v>
      </c>
    </row>
    <row r="133" spans="1:23" s="187" customFormat="1" ht="15.75" customHeight="1">
      <c r="A133" s="388"/>
      <c r="B133" s="388"/>
      <c r="C133" s="388"/>
      <c r="D133" s="347"/>
      <c r="E133" s="387" t="s">
        <v>94</v>
      </c>
      <c r="F133" s="48" t="e">
        <f>VLOOKUP(E133*(-1),VITPOF,2)</f>
        <v>#VALUE!</v>
      </c>
      <c r="G133" s="387" t="s">
        <v>94</v>
      </c>
      <c r="H133" s="48" t="e">
        <f>VLOOKUP(G133*(-1),HAIESPOF,2)</f>
        <v>#VALUE!</v>
      </c>
      <c r="I133" s="263"/>
      <c r="J133" s="264">
        <v>0</v>
      </c>
      <c r="K133" s="399" t="s">
        <v>94</v>
      </c>
      <c r="L133" s="264" t="e">
        <f>VLOOKUP(K133,PENTPOF,2)</f>
        <v>#N/A</v>
      </c>
      <c r="M133" s="410" t="s">
        <v>94</v>
      </c>
      <c r="N133" s="267" t="e">
        <f>VLOOKUP(M133,MBPOF,2)</f>
        <v>#N/A</v>
      </c>
      <c r="O133" s="392"/>
      <c r="P133" s="186" t="e">
        <f>F133+H133+J133+L133+N133</f>
        <v>#VALUE!</v>
      </c>
      <c r="Q133" s="220" t="s">
        <v>50</v>
      </c>
      <c r="R133" s="52"/>
      <c r="S133" s="187" t="e">
        <f t="shared" si="43"/>
        <v>#VALUE!</v>
      </c>
      <c r="T133" s="187" t="e">
        <f t="shared" si="44"/>
        <v>#VALUE!</v>
      </c>
      <c r="U133" s="187" t="e">
        <f t="shared" si="45"/>
        <v>#VALUE!</v>
      </c>
      <c r="V133" s="187" t="e">
        <f t="shared" si="46"/>
        <v>#VALUE!</v>
      </c>
      <c r="W133" s="187" t="e">
        <f t="shared" si="47"/>
        <v>#N/A</v>
      </c>
    </row>
    <row r="134" spans="1:23" s="187" customFormat="1" ht="15.75" customHeight="1">
      <c r="A134" s="388"/>
      <c r="B134" s="388"/>
      <c r="C134" s="388"/>
      <c r="D134" s="347"/>
      <c r="E134" s="387" t="s">
        <v>94</v>
      </c>
      <c r="F134" s="48" t="e">
        <f>VLOOKUP(E134*(-1),VITPOF,2)</f>
        <v>#VALUE!</v>
      </c>
      <c r="G134" s="387" t="s">
        <v>94</v>
      </c>
      <c r="H134" s="48" t="e">
        <f t="shared" si="48"/>
        <v>#VALUE!</v>
      </c>
      <c r="I134" s="263"/>
      <c r="J134" s="264">
        <v>0</v>
      </c>
      <c r="K134" s="399" t="s">
        <v>94</v>
      </c>
      <c r="L134" s="264" t="e">
        <f t="shared" si="49"/>
        <v>#N/A</v>
      </c>
      <c r="M134" s="410" t="s">
        <v>94</v>
      </c>
      <c r="N134" s="267" t="e">
        <f t="shared" si="50"/>
        <v>#N/A</v>
      </c>
      <c r="O134" s="392"/>
      <c r="P134" s="186" t="e">
        <f t="shared" si="51"/>
        <v>#VALUE!</v>
      </c>
      <c r="Q134" s="220" t="s">
        <v>50</v>
      </c>
      <c r="R134" s="52"/>
      <c r="S134" s="187" t="e">
        <f t="shared" si="43"/>
        <v>#VALUE!</v>
      </c>
      <c r="T134" s="187" t="e">
        <f t="shared" si="44"/>
        <v>#VALUE!</v>
      </c>
      <c r="U134" s="187" t="e">
        <f t="shared" si="45"/>
        <v>#VALUE!</v>
      </c>
      <c r="V134" s="187" t="e">
        <f t="shared" si="46"/>
        <v>#VALUE!</v>
      </c>
      <c r="W134" s="187" t="e">
        <f t="shared" si="47"/>
        <v>#N/A</v>
      </c>
    </row>
    <row r="135" spans="1:23" s="187" customFormat="1" ht="15.75" customHeight="1">
      <c r="A135" s="388"/>
      <c r="B135" s="497"/>
      <c r="C135" s="388"/>
      <c r="D135" s="347"/>
      <c r="E135" s="387" t="s">
        <v>94</v>
      </c>
      <c r="F135" s="48" t="e">
        <f>VLOOKUP(E135*(-1),VITPOF,2)</f>
        <v>#VALUE!</v>
      </c>
      <c r="G135" s="387" t="s">
        <v>94</v>
      </c>
      <c r="H135" s="48" t="e">
        <f t="shared" si="48"/>
        <v>#VALUE!</v>
      </c>
      <c r="I135" s="263"/>
      <c r="J135" s="264">
        <v>0</v>
      </c>
      <c r="K135" s="399" t="s">
        <v>94</v>
      </c>
      <c r="L135" s="264" t="e">
        <f t="shared" si="49"/>
        <v>#N/A</v>
      </c>
      <c r="M135" s="410" t="s">
        <v>94</v>
      </c>
      <c r="N135" s="267" t="e">
        <f t="shared" si="50"/>
        <v>#N/A</v>
      </c>
      <c r="O135" s="392"/>
      <c r="P135" s="186" t="e">
        <f t="shared" si="51"/>
        <v>#VALUE!</v>
      </c>
      <c r="Q135" s="220" t="s">
        <v>50</v>
      </c>
      <c r="R135" s="52"/>
      <c r="S135" s="187" t="e">
        <f t="shared" si="43"/>
        <v>#VALUE!</v>
      </c>
      <c r="T135" s="187" t="e">
        <f t="shared" si="44"/>
        <v>#VALUE!</v>
      </c>
      <c r="U135" s="187" t="e">
        <f t="shared" si="45"/>
        <v>#VALUE!</v>
      </c>
      <c r="V135" s="187" t="e">
        <f t="shared" si="46"/>
        <v>#VALUE!</v>
      </c>
      <c r="W135" s="187" t="e">
        <f t="shared" si="47"/>
        <v>#N/A</v>
      </c>
    </row>
    <row r="136" spans="1:23" s="187" customFormat="1" ht="15.75" customHeight="1">
      <c r="A136" s="388"/>
      <c r="B136" s="388"/>
      <c r="C136" s="388"/>
      <c r="D136" s="347"/>
      <c r="E136" s="387" t="s">
        <v>94</v>
      </c>
      <c r="F136" s="48" t="e">
        <f>VLOOKUP(E136*(-1),VITPOF,2)</f>
        <v>#VALUE!</v>
      </c>
      <c r="G136" s="387" t="s">
        <v>94</v>
      </c>
      <c r="H136" s="48" t="e">
        <f t="shared" si="48"/>
        <v>#VALUE!</v>
      </c>
      <c r="I136" s="263"/>
      <c r="J136" s="264">
        <v>0</v>
      </c>
      <c r="K136" s="399" t="s">
        <v>94</v>
      </c>
      <c r="L136" s="264" t="e">
        <f t="shared" si="49"/>
        <v>#N/A</v>
      </c>
      <c r="M136" s="410" t="s">
        <v>94</v>
      </c>
      <c r="N136" s="267" t="e">
        <f t="shared" si="50"/>
        <v>#N/A</v>
      </c>
      <c r="O136" s="392"/>
      <c r="P136" s="186" t="e">
        <f t="shared" si="51"/>
        <v>#VALUE!</v>
      </c>
      <c r="Q136" s="220" t="s">
        <v>50</v>
      </c>
      <c r="R136" s="52"/>
      <c r="S136" s="187" t="e">
        <f t="shared" si="43"/>
        <v>#VALUE!</v>
      </c>
      <c r="T136" s="187" t="e">
        <f t="shared" si="44"/>
        <v>#VALUE!</v>
      </c>
      <c r="U136" s="187" t="e">
        <f t="shared" si="45"/>
        <v>#VALUE!</v>
      </c>
      <c r="V136" s="187" t="e">
        <f t="shared" si="46"/>
        <v>#VALUE!</v>
      </c>
      <c r="W136" s="187" t="e">
        <f t="shared" si="47"/>
        <v>#N/A</v>
      </c>
    </row>
    <row r="137" spans="1:23" s="187" customFormat="1" ht="15.75" customHeight="1">
      <c r="A137" s="388"/>
      <c r="B137" s="388"/>
      <c r="C137" s="388"/>
      <c r="D137" s="347"/>
      <c r="E137" s="387" t="s">
        <v>94</v>
      </c>
      <c r="F137" s="48" t="e">
        <f>VLOOKUP(E137*(-1),VITPOF,2)</f>
        <v>#VALUE!</v>
      </c>
      <c r="G137" s="387" t="s">
        <v>94</v>
      </c>
      <c r="H137" s="48" t="e">
        <f t="shared" si="48"/>
        <v>#VALUE!</v>
      </c>
      <c r="I137" s="263"/>
      <c r="J137" s="264">
        <v>0</v>
      </c>
      <c r="K137" s="399" t="s">
        <v>94</v>
      </c>
      <c r="L137" s="264" t="e">
        <f t="shared" si="49"/>
        <v>#N/A</v>
      </c>
      <c r="M137" s="410" t="s">
        <v>94</v>
      </c>
      <c r="N137" s="267" t="e">
        <f t="shared" si="50"/>
        <v>#N/A</v>
      </c>
      <c r="O137" s="392"/>
      <c r="P137" s="186" t="e">
        <f t="shared" si="51"/>
        <v>#VALUE!</v>
      </c>
      <c r="Q137" s="220" t="s">
        <v>50</v>
      </c>
      <c r="R137" s="52"/>
      <c r="S137" s="187" t="e">
        <f t="shared" si="43"/>
        <v>#VALUE!</v>
      </c>
      <c r="T137" s="187" t="e">
        <f t="shared" si="44"/>
        <v>#VALUE!</v>
      </c>
      <c r="U137" s="187" t="e">
        <f t="shared" si="45"/>
        <v>#VALUE!</v>
      </c>
      <c r="V137" s="187" t="e">
        <f t="shared" si="46"/>
        <v>#VALUE!</v>
      </c>
      <c r="W137" s="187" t="e">
        <f t="shared" si="47"/>
        <v>#N/A</v>
      </c>
    </row>
    <row r="138" spans="1:23" s="187" customFormat="1" ht="15.75" customHeight="1">
      <c r="A138" s="388"/>
      <c r="B138" s="388"/>
      <c r="C138" s="388"/>
      <c r="D138" s="347"/>
      <c r="E138" s="387" t="s">
        <v>94</v>
      </c>
      <c r="F138" s="48" t="e">
        <f>VLOOKUP(E138*(-1),VITPOF,2)</f>
        <v>#VALUE!</v>
      </c>
      <c r="G138" s="387" t="s">
        <v>94</v>
      </c>
      <c r="H138" s="48" t="e">
        <f aca="true" t="shared" si="52" ref="H138:H150">VLOOKUP(G138*(-1),HAIESPOF,2)</f>
        <v>#VALUE!</v>
      </c>
      <c r="I138" s="263"/>
      <c r="J138" s="264">
        <v>0</v>
      </c>
      <c r="K138" s="399" t="s">
        <v>94</v>
      </c>
      <c r="L138" s="264" t="e">
        <f aca="true" t="shared" si="53" ref="L138:L150">VLOOKUP(K138,PENTPOF,2)</f>
        <v>#N/A</v>
      </c>
      <c r="M138" s="410" t="s">
        <v>94</v>
      </c>
      <c r="N138" s="267" t="e">
        <f aca="true" t="shared" si="54" ref="N138:N150">VLOOKUP(M138,MBPOF,2)</f>
        <v>#N/A</v>
      </c>
      <c r="O138" s="392"/>
      <c r="P138" s="186" t="e">
        <f aca="true" t="shared" si="55" ref="P138:P150">F138+H138+J138+L138+N138</f>
        <v>#VALUE!</v>
      </c>
      <c r="Q138" s="220" t="s">
        <v>50</v>
      </c>
      <c r="R138" s="52"/>
      <c r="S138" s="187" t="e">
        <f aca="true" t="shared" si="56" ref="S138:S150">RANK(E138,$E$10:$E$150,2)</f>
        <v>#VALUE!</v>
      </c>
      <c r="T138" s="187" t="e">
        <f aca="true" t="shared" si="57" ref="T138:T150">RANK(G138,$G$10:$G$150,2)</f>
        <v>#VALUE!</v>
      </c>
      <c r="U138" s="187" t="e">
        <f aca="true" t="shared" si="58" ref="U138:U150">RANK(K138,$K$10:$K$150,0)</f>
        <v>#VALUE!</v>
      </c>
      <c r="V138" s="187" t="e">
        <f aca="true" t="shared" si="59" ref="V138:V150">RANK(M138,$M$10:$M$150,0)</f>
        <v>#VALUE!</v>
      </c>
      <c r="W138" s="187" t="e">
        <f aca="true" t="shared" si="60" ref="W138:W150">RANK(X138,$X$10:$X$150,0)</f>
        <v>#N/A</v>
      </c>
    </row>
    <row r="139" spans="1:23" s="187" customFormat="1" ht="15.75" customHeight="1">
      <c r="A139" s="482"/>
      <c r="B139" s="495"/>
      <c r="C139" s="484"/>
      <c r="D139" s="483"/>
      <c r="E139" s="387" t="s">
        <v>94</v>
      </c>
      <c r="F139" s="48" t="e">
        <f>VLOOKUP(E139*(-1),VITPOF,2)</f>
        <v>#VALUE!</v>
      </c>
      <c r="G139" s="387" t="s">
        <v>94</v>
      </c>
      <c r="H139" s="48" t="e">
        <f>VLOOKUP(G139*(-1),HAIESPOF,2)</f>
        <v>#VALUE!</v>
      </c>
      <c r="I139" s="263"/>
      <c r="J139" s="264">
        <v>0</v>
      </c>
      <c r="K139" s="399" t="s">
        <v>94</v>
      </c>
      <c r="L139" s="264" t="e">
        <f>VLOOKUP(K139,PENTPOF,2)</f>
        <v>#N/A</v>
      </c>
      <c r="M139" s="410" t="s">
        <v>94</v>
      </c>
      <c r="N139" s="267" t="e">
        <f>VLOOKUP(M139,MBPOF,2)</f>
        <v>#N/A</v>
      </c>
      <c r="O139" s="392"/>
      <c r="P139" s="186" t="e">
        <f>F139+H139+J139+L139+N139</f>
        <v>#VALUE!</v>
      </c>
      <c r="Q139" s="220" t="s">
        <v>50</v>
      </c>
      <c r="R139" s="52"/>
      <c r="S139" s="187" t="e">
        <f t="shared" si="56"/>
        <v>#VALUE!</v>
      </c>
      <c r="T139" s="187" t="e">
        <f t="shared" si="57"/>
        <v>#VALUE!</v>
      </c>
      <c r="U139" s="187" t="e">
        <f t="shared" si="58"/>
        <v>#VALUE!</v>
      </c>
      <c r="V139" s="187" t="e">
        <f t="shared" si="59"/>
        <v>#VALUE!</v>
      </c>
      <c r="W139" s="187" t="e">
        <f t="shared" si="60"/>
        <v>#N/A</v>
      </c>
    </row>
    <row r="140" spans="1:23" s="187" customFormat="1" ht="15.75" customHeight="1">
      <c r="A140" s="388"/>
      <c r="B140" s="388"/>
      <c r="C140" s="388"/>
      <c r="D140" s="347"/>
      <c r="E140" s="387" t="s">
        <v>94</v>
      </c>
      <c r="F140" s="48" t="e">
        <f>VLOOKUP(E140*(-1),VITPOF,2)</f>
        <v>#VALUE!</v>
      </c>
      <c r="G140" s="387" t="s">
        <v>94</v>
      </c>
      <c r="H140" s="48" t="e">
        <f t="shared" si="52"/>
        <v>#VALUE!</v>
      </c>
      <c r="I140" s="263"/>
      <c r="J140" s="264">
        <v>0</v>
      </c>
      <c r="K140" s="399" t="s">
        <v>94</v>
      </c>
      <c r="L140" s="264" t="e">
        <f t="shared" si="53"/>
        <v>#N/A</v>
      </c>
      <c r="M140" s="410" t="s">
        <v>94</v>
      </c>
      <c r="N140" s="267" t="e">
        <f t="shared" si="54"/>
        <v>#N/A</v>
      </c>
      <c r="O140" s="392"/>
      <c r="P140" s="186" t="e">
        <f t="shared" si="55"/>
        <v>#VALUE!</v>
      </c>
      <c r="Q140" s="220" t="s">
        <v>50</v>
      </c>
      <c r="R140" s="52"/>
      <c r="S140" s="187" t="e">
        <f t="shared" si="56"/>
        <v>#VALUE!</v>
      </c>
      <c r="T140" s="187" t="e">
        <f t="shared" si="57"/>
        <v>#VALUE!</v>
      </c>
      <c r="U140" s="187" t="e">
        <f t="shared" si="58"/>
        <v>#VALUE!</v>
      </c>
      <c r="V140" s="187" t="e">
        <f t="shared" si="59"/>
        <v>#VALUE!</v>
      </c>
      <c r="W140" s="187" t="e">
        <f t="shared" si="60"/>
        <v>#N/A</v>
      </c>
    </row>
    <row r="141" spans="1:23" s="187" customFormat="1" ht="15.75" customHeight="1">
      <c r="A141" s="388"/>
      <c r="B141" s="388"/>
      <c r="C141" s="388"/>
      <c r="D141" s="347"/>
      <c r="E141" s="387" t="s">
        <v>94</v>
      </c>
      <c r="F141" s="48" t="e">
        <f>VLOOKUP(E141*(-1),VITPOF,2)</f>
        <v>#VALUE!</v>
      </c>
      <c r="G141" s="387" t="s">
        <v>94</v>
      </c>
      <c r="H141" s="48" t="e">
        <f t="shared" si="52"/>
        <v>#VALUE!</v>
      </c>
      <c r="I141" s="263"/>
      <c r="J141" s="264">
        <v>0</v>
      </c>
      <c r="K141" s="399" t="s">
        <v>94</v>
      </c>
      <c r="L141" s="264" t="e">
        <f t="shared" si="53"/>
        <v>#N/A</v>
      </c>
      <c r="M141" s="410" t="s">
        <v>94</v>
      </c>
      <c r="N141" s="267" t="e">
        <f t="shared" si="54"/>
        <v>#N/A</v>
      </c>
      <c r="O141" s="392"/>
      <c r="P141" s="186" t="e">
        <f t="shared" si="55"/>
        <v>#VALUE!</v>
      </c>
      <c r="Q141" s="220" t="s">
        <v>50</v>
      </c>
      <c r="R141" s="52"/>
      <c r="S141" s="187" t="e">
        <f t="shared" si="56"/>
        <v>#VALUE!</v>
      </c>
      <c r="T141" s="187" t="e">
        <f t="shared" si="57"/>
        <v>#VALUE!</v>
      </c>
      <c r="U141" s="187" t="e">
        <f t="shared" si="58"/>
        <v>#VALUE!</v>
      </c>
      <c r="V141" s="187" t="e">
        <f t="shared" si="59"/>
        <v>#VALUE!</v>
      </c>
      <c r="W141" s="187" t="e">
        <f t="shared" si="60"/>
        <v>#N/A</v>
      </c>
    </row>
    <row r="142" spans="1:23" s="187" customFormat="1" ht="15.75" customHeight="1">
      <c r="A142" s="388"/>
      <c r="B142" s="388"/>
      <c r="C142" s="388"/>
      <c r="D142" s="347"/>
      <c r="E142" s="387" t="s">
        <v>94</v>
      </c>
      <c r="F142" s="48" t="e">
        <f>VLOOKUP(E142*(-1),VITPOF,2)</f>
        <v>#VALUE!</v>
      </c>
      <c r="G142" s="387" t="s">
        <v>94</v>
      </c>
      <c r="H142" s="48" t="e">
        <f t="shared" si="52"/>
        <v>#VALUE!</v>
      </c>
      <c r="I142" s="263"/>
      <c r="J142" s="264">
        <v>0</v>
      </c>
      <c r="K142" s="399" t="s">
        <v>94</v>
      </c>
      <c r="L142" s="264" t="e">
        <f t="shared" si="53"/>
        <v>#N/A</v>
      </c>
      <c r="M142" s="410" t="s">
        <v>94</v>
      </c>
      <c r="N142" s="267" t="e">
        <f t="shared" si="54"/>
        <v>#N/A</v>
      </c>
      <c r="O142" s="392"/>
      <c r="P142" s="186" t="e">
        <f t="shared" si="55"/>
        <v>#VALUE!</v>
      </c>
      <c r="Q142" s="220" t="s">
        <v>50</v>
      </c>
      <c r="R142" s="52"/>
      <c r="S142" s="187" t="e">
        <f t="shared" si="56"/>
        <v>#VALUE!</v>
      </c>
      <c r="T142" s="187" t="e">
        <f t="shared" si="57"/>
        <v>#VALUE!</v>
      </c>
      <c r="U142" s="187" t="e">
        <f t="shared" si="58"/>
        <v>#VALUE!</v>
      </c>
      <c r="V142" s="187" t="e">
        <f t="shared" si="59"/>
        <v>#VALUE!</v>
      </c>
      <c r="W142" s="187" t="e">
        <f t="shared" si="60"/>
        <v>#N/A</v>
      </c>
    </row>
    <row r="143" spans="1:23" s="187" customFormat="1" ht="15.75" customHeight="1">
      <c r="A143" s="388"/>
      <c r="B143" s="388"/>
      <c r="C143" s="388"/>
      <c r="D143" s="347"/>
      <c r="E143" s="387" t="s">
        <v>94</v>
      </c>
      <c r="F143" s="48" t="e">
        <f>VLOOKUP(E143*(-1),VITPOF,2)</f>
        <v>#VALUE!</v>
      </c>
      <c r="G143" s="387" t="s">
        <v>94</v>
      </c>
      <c r="H143" s="48" t="e">
        <f t="shared" si="52"/>
        <v>#VALUE!</v>
      </c>
      <c r="I143" s="263"/>
      <c r="J143" s="264">
        <v>0</v>
      </c>
      <c r="K143" s="399" t="s">
        <v>94</v>
      </c>
      <c r="L143" s="264" t="e">
        <f t="shared" si="53"/>
        <v>#N/A</v>
      </c>
      <c r="M143" s="410" t="s">
        <v>94</v>
      </c>
      <c r="N143" s="267" t="e">
        <f t="shared" si="54"/>
        <v>#N/A</v>
      </c>
      <c r="O143" s="392"/>
      <c r="P143" s="186" t="e">
        <f t="shared" si="55"/>
        <v>#VALUE!</v>
      </c>
      <c r="Q143" s="220" t="s">
        <v>50</v>
      </c>
      <c r="R143" s="52"/>
      <c r="S143" s="187" t="e">
        <f t="shared" si="56"/>
        <v>#VALUE!</v>
      </c>
      <c r="T143" s="187" t="e">
        <f t="shared" si="57"/>
        <v>#VALUE!</v>
      </c>
      <c r="U143" s="187" t="e">
        <f t="shared" si="58"/>
        <v>#VALUE!</v>
      </c>
      <c r="V143" s="187" t="e">
        <f t="shared" si="59"/>
        <v>#VALUE!</v>
      </c>
      <c r="W143" s="187" t="e">
        <f t="shared" si="60"/>
        <v>#N/A</v>
      </c>
    </row>
    <row r="144" spans="1:23" s="187" customFormat="1" ht="15.75" customHeight="1">
      <c r="A144" s="388"/>
      <c r="B144" s="388"/>
      <c r="C144" s="388"/>
      <c r="D144" s="347"/>
      <c r="E144" s="387" t="s">
        <v>94</v>
      </c>
      <c r="F144" s="48" t="e">
        <f>VLOOKUP(E144*(-1),VITPOF,2)</f>
        <v>#VALUE!</v>
      </c>
      <c r="G144" s="387" t="s">
        <v>94</v>
      </c>
      <c r="H144" s="48" t="e">
        <f t="shared" si="52"/>
        <v>#VALUE!</v>
      </c>
      <c r="I144" s="263"/>
      <c r="J144" s="264">
        <v>0</v>
      </c>
      <c r="K144" s="399" t="s">
        <v>94</v>
      </c>
      <c r="L144" s="264" t="e">
        <f t="shared" si="53"/>
        <v>#N/A</v>
      </c>
      <c r="M144" s="410" t="s">
        <v>94</v>
      </c>
      <c r="N144" s="267" t="e">
        <f t="shared" si="54"/>
        <v>#N/A</v>
      </c>
      <c r="O144" s="392"/>
      <c r="P144" s="186" t="e">
        <f t="shared" si="55"/>
        <v>#VALUE!</v>
      </c>
      <c r="Q144" s="220" t="s">
        <v>50</v>
      </c>
      <c r="R144" s="52"/>
      <c r="S144" s="187" t="e">
        <f t="shared" si="56"/>
        <v>#VALUE!</v>
      </c>
      <c r="T144" s="187" t="e">
        <f t="shared" si="57"/>
        <v>#VALUE!</v>
      </c>
      <c r="U144" s="187" t="e">
        <f t="shared" si="58"/>
        <v>#VALUE!</v>
      </c>
      <c r="V144" s="187" t="e">
        <f t="shared" si="59"/>
        <v>#VALUE!</v>
      </c>
      <c r="W144" s="187" t="e">
        <f t="shared" si="60"/>
        <v>#N/A</v>
      </c>
    </row>
    <row r="145" spans="1:23" s="187" customFormat="1" ht="15.75" customHeight="1">
      <c r="A145" s="388"/>
      <c r="B145" s="388"/>
      <c r="C145" s="388"/>
      <c r="D145" s="347"/>
      <c r="E145" s="387" t="s">
        <v>94</v>
      </c>
      <c r="F145" s="48" t="e">
        <f>VLOOKUP(E145*(-1),VITPOF,2)</f>
        <v>#VALUE!</v>
      </c>
      <c r="G145" s="387" t="s">
        <v>94</v>
      </c>
      <c r="H145" s="48" t="e">
        <f t="shared" si="52"/>
        <v>#VALUE!</v>
      </c>
      <c r="I145" s="263"/>
      <c r="J145" s="264">
        <v>0</v>
      </c>
      <c r="K145" s="399" t="s">
        <v>94</v>
      </c>
      <c r="L145" s="264" t="e">
        <f t="shared" si="53"/>
        <v>#N/A</v>
      </c>
      <c r="M145" s="410" t="s">
        <v>94</v>
      </c>
      <c r="N145" s="267" t="e">
        <f t="shared" si="54"/>
        <v>#N/A</v>
      </c>
      <c r="O145" s="392"/>
      <c r="P145" s="186" t="e">
        <f t="shared" si="55"/>
        <v>#VALUE!</v>
      </c>
      <c r="Q145" s="220" t="s">
        <v>50</v>
      </c>
      <c r="R145" s="52"/>
      <c r="S145" s="187" t="e">
        <f t="shared" si="56"/>
        <v>#VALUE!</v>
      </c>
      <c r="T145" s="187" t="e">
        <f t="shared" si="57"/>
        <v>#VALUE!</v>
      </c>
      <c r="U145" s="187" t="e">
        <f t="shared" si="58"/>
        <v>#VALUE!</v>
      </c>
      <c r="V145" s="187" t="e">
        <f t="shared" si="59"/>
        <v>#VALUE!</v>
      </c>
      <c r="W145" s="187" t="e">
        <f t="shared" si="60"/>
        <v>#N/A</v>
      </c>
    </row>
    <row r="146" spans="1:23" s="187" customFormat="1" ht="15.75" customHeight="1">
      <c r="A146" s="388"/>
      <c r="B146" s="388"/>
      <c r="C146" s="388"/>
      <c r="D146" s="347"/>
      <c r="E146" s="387" t="s">
        <v>94</v>
      </c>
      <c r="F146" s="48" t="e">
        <f>VLOOKUP(E146*(-1),VITPOF,2)</f>
        <v>#VALUE!</v>
      </c>
      <c r="G146" s="387" t="s">
        <v>94</v>
      </c>
      <c r="H146" s="48" t="e">
        <f t="shared" si="52"/>
        <v>#VALUE!</v>
      </c>
      <c r="I146" s="263"/>
      <c r="J146" s="264">
        <v>0</v>
      </c>
      <c r="K146" s="399" t="s">
        <v>94</v>
      </c>
      <c r="L146" s="264" t="e">
        <f t="shared" si="53"/>
        <v>#N/A</v>
      </c>
      <c r="M146" s="410" t="s">
        <v>94</v>
      </c>
      <c r="N146" s="267" t="e">
        <f t="shared" si="54"/>
        <v>#N/A</v>
      </c>
      <c r="O146" s="392"/>
      <c r="P146" s="186" t="e">
        <f t="shared" si="55"/>
        <v>#VALUE!</v>
      </c>
      <c r="Q146" s="220" t="s">
        <v>50</v>
      </c>
      <c r="R146" s="52"/>
      <c r="S146" s="187" t="e">
        <f t="shared" si="56"/>
        <v>#VALUE!</v>
      </c>
      <c r="T146" s="187" t="e">
        <f t="shared" si="57"/>
        <v>#VALUE!</v>
      </c>
      <c r="U146" s="187" t="e">
        <f t="shared" si="58"/>
        <v>#VALUE!</v>
      </c>
      <c r="V146" s="187" t="e">
        <f t="shared" si="59"/>
        <v>#VALUE!</v>
      </c>
      <c r="W146" s="187" t="e">
        <f t="shared" si="60"/>
        <v>#N/A</v>
      </c>
    </row>
    <row r="147" spans="1:23" s="187" customFormat="1" ht="15.75" customHeight="1">
      <c r="A147" s="388"/>
      <c r="B147" s="388"/>
      <c r="C147" s="388"/>
      <c r="D147" s="347"/>
      <c r="E147" s="387" t="s">
        <v>94</v>
      </c>
      <c r="F147" s="48" t="e">
        <f>VLOOKUP(E147*(-1),VITPOF,2)</f>
        <v>#VALUE!</v>
      </c>
      <c r="G147" s="387" t="s">
        <v>94</v>
      </c>
      <c r="H147" s="48" t="e">
        <f t="shared" si="52"/>
        <v>#VALUE!</v>
      </c>
      <c r="I147" s="263"/>
      <c r="J147" s="264">
        <v>0</v>
      </c>
      <c r="K147" s="399" t="s">
        <v>94</v>
      </c>
      <c r="L147" s="264" t="e">
        <f t="shared" si="53"/>
        <v>#N/A</v>
      </c>
      <c r="M147" s="410" t="s">
        <v>94</v>
      </c>
      <c r="N147" s="267" t="e">
        <f t="shared" si="54"/>
        <v>#N/A</v>
      </c>
      <c r="O147" s="392"/>
      <c r="P147" s="186" t="e">
        <f t="shared" si="55"/>
        <v>#VALUE!</v>
      </c>
      <c r="Q147" s="220" t="s">
        <v>50</v>
      </c>
      <c r="R147" s="52"/>
      <c r="S147" s="187" t="e">
        <f t="shared" si="56"/>
        <v>#VALUE!</v>
      </c>
      <c r="T147" s="187" t="e">
        <f t="shared" si="57"/>
        <v>#VALUE!</v>
      </c>
      <c r="U147" s="187" t="e">
        <f t="shared" si="58"/>
        <v>#VALUE!</v>
      </c>
      <c r="V147" s="187" t="e">
        <f t="shared" si="59"/>
        <v>#VALUE!</v>
      </c>
      <c r="W147" s="187" t="e">
        <f t="shared" si="60"/>
        <v>#N/A</v>
      </c>
    </row>
    <row r="148" spans="1:23" s="187" customFormat="1" ht="15.75" customHeight="1">
      <c r="A148" s="388"/>
      <c r="B148" s="388"/>
      <c r="C148" s="388"/>
      <c r="D148" s="347"/>
      <c r="E148" s="387" t="s">
        <v>94</v>
      </c>
      <c r="F148" s="48" t="e">
        <f>VLOOKUP(E148*(-1),VITPOF,2)</f>
        <v>#VALUE!</v>
      </c>
      <c r="G148" s="387" t="s">
        <v>94</v>
      </c>
      <c r="H148" s="48" t="e">
        <f t="shared" si="52"/>
        <v>#VALUE!</v>
      </c>
      <c r="I148" s="263"/>
      <c r="J148" s="264">
        <v>0</v>
      </c>
      <c r="K148" s="399" t="s">
        <v>94</v>
      </c>
      <c r="L148" s="264" t="e">
        <f t="shared" si="53"/>
        <v>#N/A</v>
      </c>
      <c r="M148" s="410" t="s">
        <v>94</v>
      </c>
      <c r="N148" s="267" t="e">
        <f t="shared" si="54"/>
        <v>#N/A</v>
      </c>
      <c r="O148" s="392"/>
      <c r="P148" s="186" t="e">
        <f t="shared" si="55"/>
        <v>#VALUE!</v>
      </c>
      <c r="Q148" s="220" t="s">
        <v>50</v>
      </c>
      <c r="R148" s="52"/>
      <c r="S148" s="187" t="e">
        <f t="shared" si="56"/>
        <v>#VALUE!</v>
      </c>
      <c r="T148" s="187" t="e">
        <f t="shared" si="57"/>
        <v>#VALUE!</v>
      </c>
      <c r="U148" s="187" t="e">
        <f t="shared" si="58"/>
        <v>#VALUE!</v>
      </c>
      <c r="V148" s="187" t="e">
        <f t="shared" si="59"/>
        <v>#VALUE!</v>
      </c>
      <c r="W148" s="187" t="e">
        <f t="shared" si="60"/>
        <v>#N/A</v>
      </c>
    </row>
    <row r="149" spans="1:23" s="187" customFormat="1" ht="15.75" customHeight="1">
      <c r="A149" s="388"/>
      <c r="B149" s="388"/>
      <c r="C149" s="388"/>
      <c r="D149" s="347"/>
      <c r="E149" s="387" t="s">
        <v>94</v>
      </c>
      <c r="F149" s="48" t="e">
        <f>VLOOKUP(E149*(-1),VITPOF,2)</f>
        <v>#VALUE!</v>
      </c>
      <c r="G149" s="387" t="s">
        <v>94</v>
      </c>
      <c r="H149" s="48" t="e">
        <f t="shared" si="52"/>
        <v>#VALUE!</v>
      </c>
      <c r="I149" s="263"/>
      <c r="J149" s="264">
        <v>0</v>
      </c>
      <c r="K149" s="399" t="s">
        <v>94</v>
      </c>
      <c r="L149" s="264" t="e">
        <f t="shared" si="53"/>
        <v>#N/A</v>
      </c>
      <c r="M149" s="410" t="s">
        <v>94</v>
      </c>
      <c r="N149" s="267" t="e">
        <f t="shared" si="54"/>
        <v>#N/A</v>
      </c>
      <c r="O149" s="392"/>
      <c r="P149" s="186" t="e">
        <f t="shared" si="55"/>
        <v>#VALUE!</v>
      </c>
      <c r="Q149" s="220" t="s">
        <v>50</v>
      </c>
      <c r="R149" s="52"/>
      <c r="S149" s="187" t="e">
        <f t="shared" si="56"/>
        <v>#VALUE!</v>
      </c>
      <c r="T149" s="187" t="e">
        <f t="shared" si="57"/>
        <v>#VALUE!</v>
      </c>
      <c r="U149" s="187" t="e">
        <f t="shared" si="58"/>
        <v>#VALUE!</v>
      </c>
      <c r="V149" s="187" t="e">
        <f t="shared" si="59"/>
        <v>#VALUE!</v>
      </c>
      <c r="W149" s="187" t="e">
        <f t="shared" si="60"/>
        <v>#N/A</v>
      </c>
    </row>
    <row r="150" spans="1:23" s="187" customFormat="1" ht="15.75" customHeight="1">
      <c r="A150" s="388"/>
      <c r="B150" s="388"/>
      <c r="C150" s="388"/>
      <c r="D150" s="347"/>
      <c r="E150" s="387" t="s">
        <v>94</v>
      </c>
      <c r="F150" s="48" t="e">
        <f>VLOOKUP(E150*(-1),VITPOF,2)</f>
        <v>#VALUE!</v>
      </c>
      <c r="G150" s="387" t="s">
        <v>94</v>
      </c>
      <c r="H150" s="48" t="e">
        <f t="shared" si="52"/>
        <v>#VALUE!</v>
      </c>
      <c r="I150" s="263"/>
      <c r="J150" s="264">
        <v>0</v>
      </c>
      <c r="K150" s="399" t="s">
        <v>94</v>
      </c>
      <c r="L150" s="264" t="e">
        <f t="shared" si="53"/>
        <v>#N/A</v>
      </c>
      <c r="M150" s="410" t="s">
        <v>94</v>
      </c>
      <c r="N150" s="267" t="e">
        <f t="shared" si="54"/>
        <v>#N/A</v>
      </c>
      <c r="O150" s="392"/>
      <c r="P150" s="186" t="e">
        <f t="shared" si="55"/>
        <v>#VALUE!</v>
      </c>
      <c r="Q150" s="220" t="s">
        <v>50</v>
      </c>
      <c r="R150" s="52"/>
      <c r="S150" s="187" t="e">
        <f t="shared" si="56"/>
        <v>#VALUE!</v>
      </c>
      <c r="T150" s="187" t="e">
        <f t="shared" si="57"/>
        <v>#VALUE!</v>
      </c>
      <c r="U150" s="187" t="e">
        <f t="shared" si="58"/>
        <v>#VALUE!</v>
      </c>
      <c r="V150" s="187" t="e">
        <f t="shared" si="59"/>
        <v>#VALUE!</v>
      </c>
      <c r="W150" s="187" t="e">
        <f t="shared" si="60"/>
        <v>#N/A</v>
      </c>
    </row>
    <row r="153" spans="1:4" ht="12.75">
      <c r="A153" s="505"/>
      <c r="B153" s="506"/>
      <c r="C153" s="506"/>
      <c r="D153" s="507"/>
    </row>
    <row r="154" spans="1:4" ht="12.75">
      <c r="A154" s="505"/>
      <c r="B154" s="506"/>
      <c r="C154" s="506"/>
      <c r="D154" s="507"/>
    </row>
    <row r="155" spans="1:4" ht="12.75">
      <c r="A155" s="505"/>
      <c r="B155" s="506"/>
      <c r="C155" s="506"/>
      <c r="D155" s="507"/>
    </row>
    <row r="156" spans="1:4" ht="12.75">
      <c r="A156" s="505"/>
      <c r="B156" s="506"/>
      <c r="C156" s="506"/>
      <c r="D156" s="507"/>
    </row>
    <row r="157" spans="1:4" ht="12.75">
      <c r="A157" s="505"/>
      <c r="B157" s="506"/>
      <c r="C157" s="506"/>
      <c r="D157" s="507"/>
    </row>
    <row r="158" spans="1:4" ht="12.75">
      <c r="A158" s="505"/>
      <c r="B158" s="506"/>
      <c r="C158" s="506"/>
      <c r="D158" s="507"/>
    </row>
    <row r="159" spans="1:4" ht="12.75">
      <c r="A159" s="505"/>
      <c r="B159" s="506"/>
      <c r="C159" s="506"/>
      <c r="D159" s="507"/>
    </row>
    <row r="160" spans="1:4" ht="12.75">
      <c r="A160" s="505"/>
      <c r="B160" s="506"/>
      <c r="C160" s="506"/>
      <c r="D160" s="507"/>
    </row>
    <row r="161" spans="1:4" ht="12.75">
      <c r="A161" s="505"/>
      <c r="B161" s="506"/>
      <c r="C161" s="506"/>
      <c r="D161" s="507"/>
    </row>
    <row r="162" spans="1:4" ht="12.75">
      <c r="A162" s="505"/>
      <c r="B162" s="506"/>
      <c r="C162" s="506"/>
      <c r="D162" s="507"/>
    </row>
    <row r="163" spans="1:4" ht="12.75">
      <c r="A163" s="505"/>
      <c r="B163" s="506"/>
      <c r="C163" s="506"/>
      <c r="D163" s="507"/>
    </row>
    <row r="164" spans="1:4" ht="12.75">
      <c r="A164" s="505"/>
      <c r="B164" s="506"/>
      <c r="C164" s="506"/>
      <c r="D164" s="507"/>
    </row>
    <row r="165" spans="1:4" ht="12.75">
      <c r="A165" s="505"/>
      <c r="B165" s="506"/>
      <c r="C165" s="506"/>
      <c r="D165" s="507"/>
    </row>
    <row r="166" spans="1:4" ht="12.75">
      <c r="A166" s="505"/>
      <c r="B166" s="506"/>
      <c r="C166" s="506"/>
      <c r="D166" s="507"/>
    </row>
    <row r="167" spans="1:4" ht="12.75">
      <c r="A167" s="505"/>
      <c r="B167" s="506"/>
      <c r="C167" s="506"/>
      <c r="D167" s="507"/>
    </row>
    <row r="168" spans="1:4" ht="12.75">
      <c r="A168" s="505"/>
      <c r="B168" s="506"/>
      <c r="C168" s="506"/>
      <c r="D168" s="507"/>
    </row>
    <row r="169" spans="1:4" ht="12.75">
      <c r="A169" s="505"/>
      <c r="B169" s="506"/>
      <c r="C169" s="506"/>
      <c r="D169" s="507"/>
    </row>
    <row r="170" spans="1:4" ht="12.75">
      <c r="A170" s="505"/>
      <c r="B170" s="506"/>
      <c r="C170" s="506"/>
      <c r="D170" s="507"/>
    </row>
    <row r="171" spans="1:4" ht="12.75">
      <c r="A171" s="505"/>
      <c r="B171" s="506"/>
      <c r="C171" s="506"/>
      <c r="D171" s="507"/>
    </row>
    <row r="172" spans="1:4" ht="12.75">
      <c r="A172" s="505"/>
      <c r="B172" s="506"/>
      <c r="C172" s="506"/>
      <c r="D172" s="507"/>
    </row>
    <row r="173" spans="1:4" ht="12.75">
      <c r="A173" s="505"/>
      <c r="B173" s="506"/>
      <c r="C173" s="506"/>
      <c r="D173" s="507"/>
    </row>
    <row r="174" spans="1:4" ht="12.75">
      <c r="A174" s="505"/>
      <c r="B174" s="506"/>
      <c r="C174" s="506"/>
      <c r="D174" s="507"/>
    </row>
    <row r="175" spans="1:4" ht="12.75">
      <c r="A175" s="508"/>
      <c r="B175" s="512"/>
      <c r="C175" s="509"/>
      <c r="D175" s="507"/>
    </row>
    <row r="176" spans="1:4" ht="12.75">
      <c r="A176" s="508"/>
      <c r="B176" s="512"/>
      <c r="C176" s="509"/>
      <c r="D176" s="507"/>
    </row>
    <row r="177" spans="1:4" ht="12.75">
      <c r="A177" s="508"/>
      <c r="B177" s="512"/>
      <c r="C177" s="509"/>
      <c r="D177" s="507"/>
    </row>
    <row r="178" spans="1:4" ht="12.75">
      <c r="A178" s="508"/>
      <c r="B178" s="512"/>
      <c r="C178" s="509"/>
      <c r="D178" s="507"/>
    </row>
    <row r="179" spans="1:4" ht="12.75">
      <c r="A179" s="508"/>
      <c r="B179" s="512"/>
      <c r="C179" s="509"/>
      <c r="D179" s="507"/>
    </row>
    <row r="180" spans="1:4" ht="12.75">
      <c r="A180" s="508"/>
      <c r="B180" s="512"/>
      <c r="C180" s="509"/>
      <c r="D180" s="507"/>
    </row>
    <row r="181" spans="1:4" ht="12.75">
      <c r="A181" s="510"/>
      <c r="B181" s="511"/>
      <c r="C181" s="511"/>
      <c r="D181" s="507"/>
    </row>
  </sheetData>
  <sheetProtection/>
  <mergeCells count="6">
    <mergeCell ref="D2:L2"/>
    <mergeCell ref="D3:L3"/>
    <mergeCell ref="D4:K4"/>
    <mergeCell ref="D6:G6"/>
    <mergeCell ref="I6:K6"/>
    <mergeCell ref="S7:W7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A11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Y168"/>
  <sheetViews>
    <sheetView zoomScale="110" zoomScaleNormal="110" zoomScalePageLayoutView="0" workbookViewId="0" topLeftCell="A1">
      <pane ySplit="9" topLeftCell="A42" activePane="bottomLeft" state="frozen"/>
      <selection pane="topLeft" activeCell="A1" sqref="A1"/>
      <selection pane="bottomLeft" activeCell="B30" sqref="B30:B48"/>
    </sheetView>
  </sheetViews>
  <sheetFormatPr defaultColWidth="11.421875" defaultRowHeight="12.75"/>
  <cols>
    <col min="1" max="1" width="8.7109375" style="417" bestFit="1" customWidth="1"/>
    <col min="2" max="2" width="22.7109375" style="417" bestFit="1" customWidth="1"/>
    <col min="3" max="3" width="13.00390625" style="417" bestFit="1" customWidth="1"/>
    <col min="4" max="4" width="6.140625" style="417" bestFit="1" customWidth="1"/>
    <col min="5" max="5" width="5.7109375" style="445" customWidth="1"/>
    <col min="6" max="6" width="3.7109375" style="417" customWidth="1"/>
    <col min="7" max="7" width="5.7109375" style="445" customWidth="1"/>
    <col min="8" max="8" width="3.7109375" style="417" customWidth="1"/>
    <col min="9" max="9" width="5.7109375" style="446" customWidth="1"/>
    <col min="10" max="10" width="3.7109375" style="417" customWidth="1"/>
    <col min="11" max="11" width="5.7109375" style="446" customWidth="1"/>
    <col min="12" max="12" width="3.7109375" style="417" customWidth="1"/>
    <col min="13" max="13" width="5.7109375" style="446" customWidth="1"/>
    <col min="14" max="14" width="3.7109375" style="417" customWidth="1"/>
    <col min="15" max="15" width="5.421875" style="417" bestFit="1" customWidth="1"/>
    <col min="16" max="16" width="5.7109375" style="447" customWidth="1"/>
    <col min="17" max="17" width="4.421875" style="417" customWidth="1"/>
    <col min="18" max="18" width="4.421875" style="441" customWidth="1"/>
    <col min="19" max="24" width="9.140625" style="441" bestFit="1" customWidth="1"/>
    <col min="25" max="25" width="30.140625" style="441" bestFit="1" customWidth="1"/>
    <col min="26" max="16384" width="11.421875" style="441" customWidth="1"/>
  </cols>
  <sheetData>
    <row r="1" spans="1:17" s="418" customFormat="1" ht="15" customHeight="1">
      <c r="A1" s="459"/>
      <c r="B1" s="412"/>
      <c r="C1" s="412"/>
      <c r="D1" s="412"/>
      <c r="E1" s="411"/>
      <c r="F1" s="412"/>
      <c r="G1" s="411"/>
      <c r="H1" s="412"/>
      <c r="I1" s="413"/>
      <c r="J1" s="412"/>
      <c r="K1" s="414"/>
      <c r="L1" s="412"/>
      <c r="M1" s="413"/>
      <c r="N1" s="415"/>
      <c r="O1" s="412"/>
      <c r="P1" s="416"/>
      <c r="Q1" s="417"/>
    </row>
    <row r="2" spans="1:17" s="26" customFormat="1" ht="19.5" customHeight="1">
      <c r="A2" s="270"/>
      <c r="B2" s="32"/>
      <c r="C2" s="464"/>
      <c r="D2" s="551" t="s">
        <v>224</v>
      </c>
      <c r="E2" s="551"/>
      <c r="F2" s="551"/>
      <c r="G2" s="551"/>
      <c r="H2" s="551"/>
      <c r="I2" s="551"/>
      <c r="J2" s="551"/>
      <c r="K2" s="551"/>
      <c r="L2" s="551"/>
      <c r="M2" s="31"/>
      <c r="N2" s="34"/>
      <c r="O2" s="32"/>
      <c r="P2" s="35"/>
      <c r="Q2" s="419"/>
    </row>
    <row r="3" spans="1:17" s="26" customFormat="1" ht="19.5" customHeight="1">
      <c r="A3" s="270"/>
      <c r="B3" s="32"/>
      <c r="C3" s="32"/>
      <c r="D3" s="552" t="s">
        <v>100</v>
      </c>
      <c r="E3" s="552"/>
      <c r="F3" s="552"/>
      <c r="G3" s="552"/>
      <c r="H3" s="552"/>
      <c r="I3" s="552"/>
      <c r="J3" s="552"/>
      <c r="K3" s="552"/>
      <c r="L3" s="552"/>
      <c r="M3" s="31"/>
      <c r="N3" s="34"/>
      <c r="O3" s="32"/>
      <c r="P3" s="35"/>
      <c r="Q3" s="419"/>
    </row>
    <row r="4" spans="1:17" s="26" customFormat="1" ht="19.5" customHeight="1">
      <c r="A4" s="270"/>
      <c r="B4" s="32"/>
      <c r="C4" s="32"/>
      <c r="D4" s="553" t="s">
        <v>223</v>
      </c>
      <c r="E4" s="553"/>
      <c r="F4" s="553"/>
      <c r="G4" s="553"/>
      <c r="H4" s="553"/>
      <c r="I4" s="553"/>
      <c r="J4" s="553"/>
      <c r="K4" s="553"/>
      <c r="L4" s="260"/>
      <c r="M4" s="31"/>
      <c r="N4" s="34"/>
      <c r="O4" s="32"/>
      <c r="P4" s="35"/>
      <c r="Q4" s="419"/>
    </row>
    <row r="5" spans="1:17" s="26" customFormat="1" ht="19.5" customHeight="1">
      <c r="A5" s="270"/>
      <c r="B5" s="32"/>
      <c r="C5" s="32"/>
      <c r="D5" s="32"/>
      <c r="E5" s="36"/>
      <c r="F5" s="32"/>
      <c r="G5" s="36"/>
      <c r="H5" s="32"/>
      <c r="I5" s="31"/>
      <c r="J5" s="32"/>
      <c r="K5" s="33"/>
      <c r="L5" s="32"/>
      <c r="M5" s="31"/>
      <c r="N5" s="34"/>
      <c r="O5" s="32"/>
      <c r="P5" s="35"/>
      <c r="Q5" s="419"/>
    </row>
    <row r="6" spans="1:17" s="26" customFormat="1" ht="15" customHeight="1">
      <c r="A6" s="270"/>
      <c r="B6" s="32"/>
      <c r="C6" s="32"/>
      <c r="D6" s="554" t="s">
        <v>58</v>
      </c>
      <c r="E6" s="554"/>
      <c r="F6" s="554"/>
      <c r="G6" s="554"/>
      <c r="H6" s="32"/>
      <c r="I6" s="559"/>
      <c r="J6" s="559"/>
      <c r="K6" s="559"/>
      <c r="L6" s="32"/>
      <c r="M6" s="31"/>
      <c r="N6" s="34"/>
      <c r="O6" s="32"/>
      <c r="P6" s="35"/>
      <c r="Q6" s="419"/>
    </row>
    <row r="7" spans="1:24" s="418" customFormat="1" ht="15" customHeight="1">
      <c r="A7" s="460"/>
      <c r="B7" s="421"/>
      <c r="C7" s="421"/>
      <c r="D7" s="421"/>
      <c r="E7" s="420"/>
      <c r="F7" s="421"/>
      <c r="G7" s="420"/>
      <c r="H7" s="421"/>
      <c r="I7" s="422"/>
      <c r="J7" s="421"/>
      <c r="K7" s="423"/>
      <c r="L7" s="421"/>
      <c r="M7" s="422"/>
      <c r="N7" s="424"/>
      <c r="O7" s="421"/>
      <c r="P7" s="425"/>
      <c r="Q7" s="417"/>
      <c r="S7" s="560" t="s">
        <v>105</v>
      </c>
      <c r="T7" s="561"/>
      <c r="U7" s="561"/>
      <c r="V7" s="561"/>
      <c r="W7" s="561"/>
      <c r="X7" s="562"/>
    </row>
    <row r="8" spans="1:17" s="418" customFormat="1" ht="6.75" customHeight="1">
      <c r="A8" s="461"/>
      <c r="B8" s="427"/>
      <c r="C8" s="427"/>
      <c r="D8" s="427"/>
      <c r="E8" s="426"/>
      <c r="F8" s="427"/>
      <c r="G8" s="426"/>
      <c r="H8" s="427"/>
      <c r="I8" s="428"/>
      <c r="J8" s="427"/>
      <c r="K8" s="429"/>
      <c r="L8" s="427"/>
      <c r="M8" s="428"/>
      <c r="N8" s="430"/>
      <c r="O8" s="427"/>
      <c r="P8" s="431"/>
      <c r="Q8" s="417"/>
    </row>
    <row r="9" spans="1:25" ht="15.75" customHeight="1">
      <c r="A9" s="432" t="s">
        <v>13</v>
      </c>
      <c r="B9" s="465" t="s">
        <v>60</v>
      </c>
      <c r="C9" s="432" t="s">
        <v>11</v>
      </c>
      <c r="D9" s="432" t="s">
        <v>12</v>
      </c>
      <c r="E9" s="433" t="s">
        <v>14</v>
      </c>
      <c r="F9" s="434" t="s">
        <v>15</v>
      </c>
      <c r="G9" s="433" t="s">
        <v>16</v>
      </c>
      <c r="H9" s="434" t="s">
        <v>15</v>
      </c>
      <c r="I9" s="435" t="s">
        <v>17</v>
      </c>
      <c r="J9" s="436" t="s">
        <v>15</v>
      </c>
      <c r="K9" s="435" t="s">
        <v>18</v>
      </c>
      <c r="L9" s="436" t="s">
        <v>15</v>
      </c>
      <c r="M9" s="437" t="s">
        <v>19</v>
      </c>
      <c r="N9" s="438" t="s">
        <v>15</v>
      </c>
      <c r="O9" s="439" t="s">
        <v>57</v>
      </c>
      <c r="P9" s="440" t="s">
        <v>20</v>
      </c>
      <c r="Q9" s="432" t="s">
        <v>21</v>
      </c>
      <c r="S9" s="474" t="s">
        <v>14</v>
      </c>
      <c r="T9" s="474" t="s">
        <v>16</v>
      </c>
      <c r="U9" s="475" t="s">
        <v>17</v>
      </c>
      <c r="V9" s="475" t="s">
        <v>18</v>
      </c>
      <c r="W9" s="476" t="s">
        <v>19</v>
      </c>
      <c r="X9" s="442" t="s">
        <v>20</v>
      </c>
      <c r="Y9" s="485" t="s">
        <v>106</v>
      </c>
    </row>
    <row r="10" spans="1:24" s="444" customFormat="1" ht="15.75" customHeight="1">
      <c r="A10" s="480"/>
      <c r="B10" s="480"/>
      <c r="C10" s="480"/>
      <c r="D10" s="480"/>
      <c r="E10" s="387" t="s">
        <v>94</v>
      </c>
      <c r="F10" s="48" t="e">
        <f>VLOOKUP(E10*(-1),VITPOF,2)</f>
        <v>#VALUE!</v>
      </c>
      <c r="G10" s="387" t="s">
        <v>94</v>
      </c>
      <c r="H10" s="48" t="e">
        <f>VLOOKUP(G10*(-1),HAIESPOF,2)</f>
        <v>#VALUE!</v>
      </c>
      <c r="I10" s="399" t="s">
        <v>94</v>
      </c>
      <c r="J10" s="264" t="e">
        <f>VLOOKUP(I10,HAUTPOF,2)</f>
        <v>#N/A</v>
      </c>
      <c r="K10" s="399" t="s">
        <v>94</v>
      </c>
      <c r="L10" s="264" t="e">
        <f aca="true" t="shared" si="0" ref="L10:L36">VLOOKUP(K10,PENTPOF,2)</f>
        <v>#N/A</v>
      </c>
      <c r="M10" s="410" t="s">
        <v>94</v>
      </c>
      <c r="N10" s="267" t="e">
        <f>VLOOKUP(M10,MBPOF,2)</f>
        <v>#N/A</v>
      </c>
      <c r="O10" s="393"/>
      <c r="P10" s="442" t="e">
        <f>F10+H10+J10+L10+N10</f>
        <v>#VALUE!</v>
      </c>
      <c r="Q10" s="443" t="s">
        <v>51</v>
      </c>
      <c r="R10" s="218"/>
      <c r="S10" s="444" t="e">
        <f aca="true" t="shared" si="1" ref="S10:S41">RANK(E10,$E$10:$E$130,2)</f>
        <v>#VALUE!</v>
      </c>
      <c r="T10" s="444" t="e">
        <f aca="true" t="shared" si="2" ref="T10:T41">RANK(G10,$G$10:$G$130,2)</f>
        <v>#VALUE!</v>
      </c>
      <c r="U10" s="444" t="e">
        <f aca="true" t="shared" si="3" ref="U10:U41">RANK(I10,$I$10:$I$130,0)</f>
        <v>#VALUE!</v>
      </c>
      <c r="V10" s="444" t="e">
        <f aca="true" t="shared" si="4" ref="V10:V41">RANK(K10,$K$10:$K$130,0)</f>
        <v>#VALUE!</v>
      </c>
      <c r="W10" s="444" t="e">
        <f aca="true" t="shared" si="5" ref="W10:W41">RANK(M10,$M$10:$M$130,0)</f>
        <v>#VALUE!</v>
      </c>
      <c r="X10" s="444" t="e">
        <f aca="true" t="shared" si="6" ref="X10:X41">RANK(Y10,$Y$10:$Y$130,0)</f>
        <v>#N/A</v>
      </c>
    </row>
    <row r="11" spans="1:24" ht="15.75" customHeight="1">
      <c r="A11" s="530">
        <v>2111400</v>
      </c>
      <c r="B11" s="524" t="s">
        <v>233</v>
      </c>
      <c r="C11" s="486" t="s">
        <v>227</v>
      </c>
      <c r="D11" s="498" t="s">
        <v>237</v>
      </c>
      <c r="E11" s="532">
        <v>6.7</v>
      </c>
      <c r="F11" s="48">
        <f>VLOOKUP(E11*(-1),VITPOF,2)</f>
        <v>4</v>
      </c>
      <c r="G11" s="532" t="s">
        <v>94</v>
      </c>
      <c r="H11" s="48">
        <v>0</v>
      </c>
      <c r="I11" s="468" t="s">
        <v>94</v>
      </c>
      <c r="J11" s="264">
        <v>0</v>
      </c>
      <c r="K11" s="468">
        <v>6.3</v>
      </c>
      <c r="L11" s="264">
        <f t="shared" si="0"/>
        <v>8</v>
      </c>
      <c r="M11" s="533">
        <v>4.95</v>
      </c>
      <c r="N11" s="267">
        <f aca="true" t="shared" si="7" ref="N11:N21">VLOOKUP(M11,MBPOF,2)</f>
        <v>11</v>
      </c>
      <c r="O11" s="393"/>
      <c r="P11" s="442">
        <f aca="true" t="shared" si="8" ref="P11:P21">F11+H11+J11+L11+N11</f>
        <v>23</v>
      </c>
      <c r="Q11" s="443" t="s">
        <v>51</v>
      </c>
      <c r="S11" s="444">
        <f t="shared" si="1"/>
        <v>19</v>
      </c>
      <c r="T11" s="444" t="e">
        <f t="shared" si="2"/>
        <v>#VALUE!</v>
      </c>
      <c r="U11" s="444" t="e">
        <f t="shared" si="3"/>
        <v>#VALUE!</v>
      </c>
      <c r="V11" s="444">
        <f t="shared" si="4"/>
        <v>33</v>
      </c>
      <c r="W11" s="444">
        <f t="shared" si="5"/>
        <v>27</v>
      </c>
      <c r="X11" s="444" t="e">
        <f t="shared" si="6"/>
        <v>#N/A</v>
      </c>
    </row>
    <row r="12" spans="1:24" ht="15.75" customHeight="1">
      <c r="A12" s="530"/>
      <c r="B12" s="486"/>
      <c r="C12" s="486"/>
      <c r="D12" s="498"/>
      <c r="E12" s="532" t="s">
        <v>94</v>
      </c>
      <c r="F12" s="48" t="e">
        <f>VLOOKUP(E12*(-1),VITPOF,2)</f>
        <v>#VALUE!</v>
      </c>
      <c r="G12" s="532" t="s">
        <v>94</v>
      </c>
      <c r="H12" s="48" t="e">
        <f>VLOOKUP(G12*(-1),HAIESPOF,2)</f>
        <v>#VALUE!</v>
      </c>
      <c r="I12" s="468" t="s">
        <v>94</v>
      </c>
      <c r="J12" s="264">
        <v>0</v>
      </c>
      <c r="K12" s="468" t="s">
        <v>94</v>
      </c>
      <c r="L12" s="264" t="e">
        <f t="shared" si="0"/>
        <v>#N/A</v>
      </c>
      <c r="M12" s="533" t="s">
        <v>94</v>
      </c>
      <c r="N12" s="267" t="e">
        <f t="shared" si="7"/>
        <v>#N/A</v>
      </c>
      <c r="O12" s="393"/>
      <c r="P12" s="442" t="e">
        <f t="shared" si="8"/>
        <v>#VALUE!</v>
      </c>
      <c r="Q12" s="443" t="s">
        <v>51</v>
      </c>
      <c r="S12" s="444" t="e">
        <f t="shared" si="1"/>
        <v>#VALUE!</v>
      </c>
      <c r="T12" s="444" t="e">
        <f t="shared" si="2"/>
        <v>#VALUE!</v>
      </c>
      <c r="U12" s="444" t="e">
        <f t="shared" si="3"/>
        <v>#VALUE!</v>
      </c>
      <c r="V12" s="444" t="e">
        <f t="shared" si="4"/>
        <v>#VALUE!</v>
      </c>
      <c r="W12" s="444" t="e">
        <f t="shared" si="5"/>
        <v>#VALUE!</v>
      </c>
      <c r="X12" s="444" t="e">
        <f t="shared" si="6"/>
        <v>#N/A</v>
      </c>
    </row>
    <row r="13" spans="1:24" ht="15.75" customHeight="1">
      <c r="A13" s="531">
        <v>1932861</v>
      </c>
      <c r="B13" s="529" t="s">
        <v>280</v>
      </c>
      <c r="C13" s="488" t="s">
        <v>313</v>
      </c>
      <c r="D13" s="498" t="s">
        <v>277</v>
      </c>
      <c r="E13" s="532" t="s">
        <v>94</v>
      </c>
      <c r="F13" s="48">
        <v>0</v>
      </c>
      <c r="G13" s="532">
        <v>6.4</v>
      </c>
      <c r="H13" s="48">
        <f>VLOOKUP(G13*(-1),HAIESPOF,2)</f>
        <v>22</v>
      </c>
      <c r="I13" s="468" t="s">
        <v>94</v>
      </c>
      <c r="J13" s="264">
        <v>0</v>
      </c>
      <c r="K13" s="468">
        <v>9.25</v>
      </c>
      <c r="L13" s="264">
        <f t="shared" si="0"/>
        <v>22</v>
      </c>
      <c r="M13" s="533">
        <v>7.3</v>
      </c>
      <c r="N13" s="267">
        <f t="shared" si="7"/>
        <v>21</v>
      </c>
      <c r="O13" s="393"/>
      <c r="P13" s="442">
        <f t="shared" si="8"/>
        <v>65</v>
      </c>
      <c r="Q13" s="443" t="s">
        <v>51</v>
      </c>
      <c r="S13" s="444" t="e">
        <f t="shared" si="1"/>
        <v>#VALUE!</v>
      </c>
      <c r="T13" s="444">
        <f t="shared" si="2"/>
        <v>2</v>
      </c>
      <c r="U13" s="444" t="e">
        <f t="shared" si="3"/>
        <v>#VALUE!</v>
      </c>
      <c r="V13" s="444">
        <f t="shared" si="4"/>
        <v>9</v>
      </c>
      <c r="W13" s="444">
        <f t="shared" si="5"/>
        <v>5</v>
      </c>
      <c r="X13" s="444" t="e">
        <f t="shared" si="6"/>
        <v>#N/A</v>
      </c>
    </row>
    <row r="14" spans="1:24" ht="15.75" customHeight="1">
      <c r="A14" s="530">
        <v>1848033</v>
      </c>
      <c r="B14" s="524" t="s">
        <v>453</v>
      </c>
      <c r="C14" s="486" t="s">
        <v>454</v>
      </c>
      <c r="D14" s="498" t="s">
        <v>277</v>
      </c>
      <c r="E14" s="532">
        <v>6</v>
      </c>
      <c r="F14" s="48">
        <f>VLOOKUP(E14*(-1),VITPOF,2)</f>
        <v>9</v>
      </c>
      <c r="G14" s="532" t="s">
        <v>94</v>
      </c>
      <c r="H14" s="48">
        <v>0</v>
      </c>
      <c r="I14" s="468" t="s">
        <v>94</v>
      </c>
      <c r="J14" s="264">
        <v>0</v>
      </c>
      <c r="K14" s="468">
        <v>9.3</v>
      </c>
      <c r="L14" s="264">
        <f t="shared" si="0"/>
        <v>23</v>
      </c>
      <c r="M14" s="533">
        <v>7</v>
      </c>
      <c r="N14" s="267">
        <f t="shared" si="7"/>
        <v>20</v>
      </c>
      <c r="O14" s="393"/>
      <c r="P14" s="442">
        <f t="shared" si="8"/>
        <v>52</v>
      </c>
      <c r="Q14" s="443" t="s">
        <v>51</v>
      </c>
      <c r="S14" s="444">
        <f t="shared" si="1"/>
        <v>14</v>
      </c>
      <c r="T14" s="444" t="e">
        <f t="shared" si="2"/>
        <v>#VALUE!</v>
      </c>
      <c r="U14" s="444" t="e">
        <f t="shared" si="3"/>
        <v>#VALUE!</v>
      </c>
      <c r="V14" s="444">
        <f t="shared" si="4"/>
        <v>8</v>
      </c>
      <c r="W14" s="444">
        <f t="shared" si="5"/>
        <v>6</v>
      </c>
      <c r="X14" s="444" t="e">
        <f t="shared" si="6"/>
        <v>#N/A</v>
      </c>
    </row>
    <row r="15" spans="1:24" ht="15.75" customHeight="1">
      <c r="A15" s="530">
        <v>2131262</v>
      </c>
      <c r="B15" s="524" t="s">
        <v>455</v>
      </c>
      <c r="C15" s="486" t="s">
        <v>456</v>
      </c>
      <c r="D15" s="498" t="s">
        <v>277</v>
      </c>
      <c r="E15" s="532">
        <v>5.3</v>
      </c>
      <c r="F15" s="48">
        <f>VLOOKUP(E15*(-1),VITPOF,2)</f>
        <v>19</v>
      </c>
      <c r="G15" s="532" t="s">
        <v>94</v>
      </c>
      <c r="H15" s="48">
        <v>0</v>
      </c>
      <c r="I15" s="468" t="s">
        <v>94</v>
      </c>
      <c r="J15" s="264">
        <v>0</v>
      </c>
      <c r="K15" s="468">
        <v>9.2</v>
      </c>
      <c r="L15" s="264">
        <f t="shared" si="0"/>
        <v>22</v>
      </c>
      <c r="M15" s="533">
        <v>5</v>
      </c>
      <c r="N15" s="267">
        <f t="shared" si="7"/>
        <v>12</v>
      </c>
      <c r="O15" s="393"/>
      <c r="P15" s="442">
        <f t="shared" si="8"/>
        <v>53</v>
      </c>
      <c r="Q15" s="443" t="s">
        <v>51</v>
      </c>
      <c r="S15" s="444">
        <f t="shared" si="1"/>
        <v>3</v>
      </c>
      <c r="T15" s="444" t="e">
        <f t="shared" si="2"/>
        <v>#VALUE!</v>
      </c>
      <c r="U15" s="444" t="e">
        <f t="shared" si="3"/>
        <v>#VALUE!</v>
      </c>
      <c r="V15" s="444">
        <f t="shared" si="4"/>
        <v>10</v>
      </c>
      <c r="W15" s="444">
        <f t="shared" si="5"/>
        <v>26</v>
      </c>
      <c r="X15" s="444" t="e">
        <f t="shared" si="6"/>
        <v>#N/A</v>
      </c>
    </row>
    <row r="16" spans="1:24" ht="15.75" customHeight="1">
      <c r="A16" s="530">
        <v>1840675</v>
      </c>
      <c r="B16" s="524" t="s">
        <v>457</v>
      </c>
      <c r="C16" s="486" t="s">
        <v>458</v>
      </c>
      <c r="D16" s="498" t="s">
        <v>277</v>
      </c>
      <c r="E16" s="532" t="s">
        <v>94</v>
      </c>
      <c r="F16" s="48">
        <v>0</v>
      </c>
      <c r="G16" s="532">
        <v>6.4</v>
      </c>
      <c r="H16" s="48">
        <f>VLOOKUP(G16*(-1),HAIESPOF,2)</f>
        <v>22</v>
      </c>
      <c r="I16" s="468" t="s">
        <v>94</v>
      </c>
      <c r="J16" s="264">
        <v>0</v>
      </c>
      <c r="K16" s="468">
        <v>8.85</v>
      </c>
      <c r="L16" s="264">
        <f t="shared" si="0"/>
        <v>20</v>
      </c>
      <c r="M16" s="533">
        <v>7.7</v>
      </c>
      <c r="N16" s="267">
        <f t="shared" si="7"/>
        <v>22</v>
      </c>
      <c r="O16" s="393"/>
      <c r="P16" s="442">
        <f t="shared" si="8"/>
        <v>64</v>
      </c>
      <c r="Q16" s="443" t="s">
        <v>51</v>
      </c>
      <c r="S16" s="444" t="e">
        <f t="shared" si="1"/>
        <v>#VALUE!</v>
      </c>
      <c r="T16" s="444">
        <f t="shared" si="2"/>
        <v>2</v>
      </c>
      <c r="U16" s="444" t="e">
        <f t="shared" si="3"/>
        <v>#VALUE!</v>
      </c>
      <c r="V16" s="444">
        <f t="shared" si="4"/>
        <v>13</v>
      </c>
      <c r="W16" s="444">
        <f t="shared" si="5"/>
        <v>3</v>
      </c>
      <c r="X16" s="444" t="e">
        <f t="shared" si="6"/>
        <v>#N/A</v>
      </c>
    </row>
    <row r="17" spans="1:24" ht="15.75" customHeight="1">
      <c r="A17" s="530"/>
      <c r="B17" s="486"/>
      <c r="C17" s="486"/>
      <c r="D17" s="498"/>
      <c r="E17" s="532" t="s">
        <v>94</v>
      </c>
      <c r="F17" s="48" t="e">
        <f>VLOOKUP(E17*(-1),VITPOF,2)</f>
        <v>#VALUE!</v>
      </c>
      <c r="G17" s="532" t="s">
        <v>94</v>
      </c>
      <c r="H17" s="48" t="e">
        <f>VLOOKUP(G17*(-1),HAIESPOF,2)</f>
        <v>#VALUE!</v>
      </c>
      <c r="I17" s="468" t="s">
        <v>94</v>
      </c>
      <c r="J17" s="264">
        <v>0</v>
      </c>
      <c r="K17" s="468" t="s">
        <v>94</v>
      </c>
      <c r="L17" s="264" t="e">
        <f t="shared" si="0"/>
        <v>#N/A</v>
      </c>
      <c r="M17" s="533" t="s">
        <v>94</v>
      </c>
      <c r="N17" s="267" t="e">
        <f t="shared" si="7"/>
        <v>#N/A</v>
      </c>
      <c r="O17" s="393"/>
      <c r="P17" s="442" t="e">
        <f t="shared" si="8"/>
        <v>#VALUE!</v>
      </c>
      <c r="Q17" s="443" t="s">
        <v>51</v>
      </c>
      <c r="S17" s="444" t="e">
        <f t="shared" si="1"/>
        <v>#VALUE!</v>
      </c>
      <c r="T17" s="444" t="e">
        <f t="shared" si="2"/>
        <v>#VALUE!</v>
      </c>
      <c r="U17" s="444" t="e">
        <f t="shared" si="3"/>
        <v>#VALUE!</v>
      </c>
      <c r="V17" s="444" t="e">
        <f t="shared" si="4"/>
        <v>#VALUE!</v>
      </c>
      <c r="W17" s="444" t="e">
        <f t="shared" si="5"/>
        <v>#VALUE!</v>
      </c>
      <c r="X17" s="444" t="e">
        <f t="shared" si="6"/>
        <v>#N/A</v>
      </c>
    </row>
    <row r="18" spans="1:24" ht="15.75" customHeight="1">
      <c r="A18" s="530">
        <v>2093157</v>
      </c>
      <c r="B18" s="524" t="s">
        <v>322</v>
      </c>
      <c r="C18" s="486" t="s">
        <v>323</v>
      </c>
      <c r="D18" s="498" t="s">
        <v>317</v>
      </c>
      <c r="E18" s="532">
        <v>5.8</v>
      </c>
      <c r="F18" s="48">
        <f>VLOOKUP(E18*(-1),VITPOF,2)</f>
        <v>11</v>
      </c>
      <c r="G18" s="532" t="s">
        <v>94</v>
      </c>
      <c r="H18" s="48">
        <v>0</v>
      </c>
      <c r="I18" s="468" t="s">
        <v>94</v>
      </c>
      <c r="J18" s="264">
        <v>0</v>
      </c>
      <c r="K18" s="468">
        <v>7.9</v>
      </c>
      <c r="L18" s="264">
        <f t="shared" si="0"/>
        <v>16</v>
      </c>
      <c r="M18" s="533">
        <v>6.3</v>
      </c>
      <c r="N18" s="267">
        <f t="shared" si="7"/>
        <v>17</v>
      </c>
      <c r="O18" s="393"/>
      <c r="P18" s="442">
        <f t="shared" si="8"/>
        <v>44</v>
      </c>
      <c r="Q18" s="443" t="s">
        <v>51</v>
      </c>
      <c r="S18" s="444">
        <f t="shared" si="1"/>
        <v>12</v>
      </c>
      <c r="T18" s="444" t="e">
        <f t="shared" si="2"/>
        <v>#VALUE!</v>
      </c>
      <c r="U18" s="444" t="e">
        <f t="shared" si="3"/>
        <v>#VALUE!</v>
      </c>
      <c r="V18" s="444">
        <f t="shared" si="4"/>
        <v>26</v>
      </c>
      <c r="W18" s="444">
        <f t="shared" si="5"/>
        <v>12</v>
      </c>
      <c r="X18" s="444" t="e">
        <f t="shared" si="6"/>
        <v>#N/A</v>
      </c>
    </row>
    <row r="19" spans="1:24" ht="15.75" customHeight="1">
      <c r="A19" s="530">
        <v>1998963</v>
      </c>
      <c r="B19" s="524" t="s">
        <v>459</v>
      </c>
      <c r="C19" s="486" t="s">
        <v>460</v>
      </c>
      <c r="D19" s="498" t="s">
        <v>317</v>
      </c>
      <c r="E19" s="532">
        <v>5.1</v>
      </c>
      <c r="F19" s="48">
        <f>VLOOKUP(E19*(-1),VITPOF,2)</f>
        <v>22</v>
      </c>
      <c r="G19" s="532" t="s">
        <v>94</v>
      </c>
      <c r="H19" s="48">
        <v>0</v>
      </c>
      <c r="I19" s="468" t="s">
        <v>94</v>
      </c>
      <c r="J19" s="264">
        <v>0</v>
      </c>
      <c r="K19" s="468">
        <v>9.65</v>
      </c>
      <c r="L19" s="264">
        <f t="shared" si="0"/>
        <v>24</v>
      </c>
      <c r="M19" s="533">
        <v>6.5</v>
      </c>
      <c r="N19" s="267">
        <f t="shared" si="7"/>
        <v>18</v>
      </c>
      <c r="O19" s="393"/>
      <c r="P19" s="442">
        <f t="shared" si="8"/>
        <v>64</v>
      </c>
      <c r="Q19" s="443" t="s">
        <v>51</v>
      </c>
      <c r="S19" s="444">
        <f t="shared" si="1"/>
        <v>1</v>
      </c>
      <c r="T19" s="444" t="e">
        <f t="shared" si="2"/>
        <v>#VALUE!</v>
      </c>
      <c r="U19" s="444" t="e">
        <f t="shared" si="3"/>
        <v>#VALUE!</v>
      </c>
      <c r="V19" s="444">
        <f t="shared" si="4"/>
        <v>5</v>
      </c>
      <c r="W19" s="444">
        <f t="shared" si="5"/>
        <v>9</v>
      </c>
      <c r="X19" s="444" t="e">
        <f t="shared" si="6"/>
        <v>#N/A</v>
      </c>
    </row>
    <row r="20" spans="1:24" ht="15.75" customHeight="1">
      <c r="A20" s="530">
        <v>1982747</v>
      </c>
      <c r="B20" s="524" t="s">
        <v>461</v>
      </c>
      <c r="C20" s="486" t="s">
        <v>462</v>
      </c>
      <c r="D20" s="498" t="s">
        <v>317</v>
      </c>
      <c r="E20" s="532">
        <v>5.6</v>
      </c>
      <c r="F20" s="48">
        <f>VLOOKUP(E20*(-1),VITPOF,2)</f>
        <v>14</v>
      </c>
      <c r="G20" s="532" t="s">
        <v>94</v>
      </c>
      <c r="H20" s="48">
        <v>0</v>
      </c>
      <c r="I20" s="468" t="s">
        <v>94</v>
      </c>
      <c r="J20" s="264">
        <v>0</v>
      </c>
      <c r="K20" s="468">
        <v>9.5</v>
      </c>
      <c r="L20" s="264">
        <f t="shared" si="0"/>
        <v>24</v>
      </c>
      <c r="M20" s="533">
        <v>5.3</v>
      </c>
      <c r="N20" s="267">
        <f t="shared" si="7"/>
        <v>13</v>
      </c>
      <c r="O20" s="393"/>
      <c r="P20" s="442">
        <f t="shared" si="8"/>
        <v>51</v>
      </c>
      <c r="Q20" s="443" t="s">
        <v>51</v>
      </c>
      <c r="S20" s="444">
        <f t="shared" si="1"/>
        <v>9</v>
      </c>
      <c r="T20" s="444" t="e">
        <f t="shared" si="2"/>
        <v>#VALUE!</v>
      </c>
      <c r="U20" s="444" t="e">
        <f t="shared" si="3"/>
        <v>#VALUE!</v>
      </c>
      <c r="V20" s="444">
        <f t="shared" si="4"/>
        <v>7</v>
      </c>
      <c r="W20" s="444">
        <f t="shared" si="5"/>
        <v>24</v>
      </c>
      <c r="X20" s="444" t="e">
        <f t="shared" si="6"/>
        <v>#N/A</v>
      </c>
    </row>
    <row r="21" spans="1:24" ht="15.75" customHeight="1">
      <c r="A21" s="530">
        <v>1763412</v>
      </c>
      <c r="B21" s="524" t="s">
        <v>326</v>
      </c>
      <c r="C21" s="486" t="s">
        <v>463</v>
      </c>
      <c r="D21" s="498" t="s">
        <v>317</v>
      </c>
      <c r="E21" s="532" t="s">
        <v>94</v>
      </c>
      <c r="F21" s="48">
        <v>0</v>
      </c>
      <c r="G21" s="532">
        <v>6.5</v>
      </c>
      <c r="H21" s="48">
        <f>VLOOKUP(G21*(-1),HAIESPOF,2)</f>
        <v>21</v>
      </c>
      <c r="I21" s="468" t="s">
        <v>94</v>
      </c>
      <c r="J21" s="264">
        <v>0</v>
      </c>
      <c r="K21" s="468">
        <v>9.1</v>
      </c>
      <c r="L21" s="264">
        <f t="shared" si="0"/>
        <v>22</v>
      </c>
      <c r="M21" s="533">
        <v>6</v>
      </c>
      <c r="N21" s="267">
        <f t="shared" si="7"/>
        <v>16</v>
      </c>
      <c r="O21" s="393"/>
      <c r="P21" s="442">
        <f t="shared" si="8"/>
        <v>59</v>
      </c>
      <c r="Q21" s="443" t="s">
        <v>51</v>
      </c>
      <c r="S21" s="444" t="e">
        <f t="shared" si="1"/>
        <v>#VALUE!</v>
      </c>
      <c r="T21" s="444">
        <f t="shared" si="2"/>
        <v>4</v>
      </c>
      <c r="U21" s="444" t="e">
        <f t="shared" si="3"/>
        <v>#VALUE!</v>
      </c>
      <c r="V21" s="444">
        <f t="shared" si="4"/>
        <v>11</v>
      </c>
      <c r="W21" s="444">
        <f t="shared" si="5"/>
        <v>16</v>
      </c>
      <c r="X21" s="444" t="e">
        <f t="shared" si="6"/>
        <v>#N/A</v>
      </c>
    </row>
    <row r="22" spans="1:24" ht="15.75" customHeight="1">
      <c r="A22" s="530">
        <v>2000552</v>
      </c>
      <c r="B22" s="524" t="s">
        <v>464</v>
      </c>
      <c r="C22" s="486" t="s">
        <v>465</v>
      </c>
      <c r="D22" s="498" t="s">
        <v>317</v>
      </c>
      <c r="E22" s="532" t="s">
        <v>94</v>
      </c>
      <c r="F22" s="48">
        <v>0</v>
      </c>
      <c r="G22" s="532">
        <v>7.6</v>
      </c>
      <c r="H22" s="48">
        <f>VLOOKUP(G22*(-1),HAIESPOF,2)</f>
        <v>12</v>
      </c>
      <c r="I22" s="468" t="s">
        <v>94</v>
      </c>
      <c r="J22" s="264">
        <v>0</v>
      </c>
      <c r="K22" s="468">
        <v>8.1</v>
      </c>
      <c r="L22" s="264">
        <f t="shared" si="0"/>
        <v>17</v>
      </c>
      <c r="M22" s="533">
        <v>4.5</v>
      </c>
      <c r="N22" s="267">
        <f aca="true" t="shared" si="9" ref="N22:N94">VLOOKUP(M22,MBPOF,2)</f>
        <v>10</v>
      </c>
      <c r="O22" s="393"/>
      <c r="P22" s="442">
        <f aca="true" t="shared" si="10" ref="P22:P94">F22+H22+J22+L22+N22</f>
        <v>39</v>
      </c>
      <c r="Q22" s="443" t="s">
        <v>51</v>
      </c>
      <c r="S22" s="444" t="e">
        <f t="shared" si="1"/>
        <v>#VALUE!</v>
      </c>
      <c r="T22" s="444">
        <f t="shared" si="2"/>
        <v>11</v>
      </c>
      <c r="U22" s="444" t="e">
        <f t="shared" si="3"/>
        <v>#VALUE!</v>
      </c>
      <c r="V22" s="444">
        <f t="shared" si="4"/>
        <v>24</v>
      </c>
      <c r="W22" s="444">
        <f t="shared" si="5"/>
        <v>31</v>
      </c>
      <c r="X22" s="444" t="e">
        <f t="shared" si="6"/>
        <v>#N/A</v>
      </c>
    </row>
    <row r="23" spans="1:24" ht="15.75" customHeight="1">
      <c r="A23" s="530"/>
      <c r="B23" s="486"/>
      <c r="C23" s="486"/>
      <c r="D23" s="498"/>
      <c r="E23" s="532" t="s">
        <v>94</v>
      </c>
      <c r="F23" s="48" t="e">
        <f>VLOOKUP(E23*(-1),VITPOF,2)</f>
        <v>#VALUE!</v>
      </c>
      <c r="G23" s="532" t="s">
        <v>94</v>
      </c>
      <c r="H23" s="48" t="e">
        <f>VLOOKUP(G23*(-1),HAIESPOF,2)</f>
        <v>#VALUE!</v>
      </c>
      <c r="I23" s="468" t="s">
        <v>94</v>
      </c>
      <c r="J23" s="264">
        <v>0</v>
      </c>
      <c r="K23" s="468" t="s">
        <v>94</v>
      </c>
      <c r="L23" s="264" t="e">
        <f t="shared" si="0"/>
        <v>#N/A</v>
      </c>
      <c r="M23" s="533" t="s">
        <v>94</v>
      </c>
      <c r="N23" s="267" t="e">
        <f t="shared" si="9"/>
        <v>#N/A</v>
      </c>
      <c r="O23" s="393"/>
      <c r="P23" s="442" t="e">
        <f t="shared" si="10"/>
        <v>#VALUE!</v>
      </c>
      <c r="Q23" s="443" t="s">
        <v>51</v>
      </c>
      <c r="S23" s="444" t="e">
        <f t="shared" si="1"/>
        <v>#VALUE!</v>
      </c>
      <c r="T23" s="444" t="e">
        <f t="shared" si="2"/>
        <v>#VALUE!</v>
      </c>
      <c r="U23" s="444" t="e">
        <f t="shared" si="3"/>
        <v>#VALUE!</v>
      </c>
      <c r="V23" s="444" t="e">
        <f t="shared" si="4"/>
        <v>#VALUE!</v>
      </c>
      <c r="W23" s="444" t="e">
        <f t="shared" si="5"/>
        <v>#VALUE!</v>
      </c>
      <c r="X23" s="444" t="e">
        <f t="shared" si="6"/>
        <v>#N/A</v>
      </c>
    </row>
    <row r="24" spans="1:24" ht="15.75" customHeight="1">
      <c r="A24" s="530">
        <v>2100947</v>
      </c>
      <c r="B24" s="524" t="s">
        <v>466</v>
      </c>
      <c r="C24" s="486" t="s">
        <v>467</v>
      </c>
      <c r="D24" s="498" t="s">
        <v>409</v>
      </c>
      <c r="E24" s="532" t="s">
        <v>94</v>
      </c>
      <c r="F24" s="48">
        <v>0</v>
      </c>
      <c r="G24" s="532">
        <v>7.8</v>
      </c>
      <c r="H24" s="48">
        <f>VLOOKUP(G24*(-1),HAIESPOF,2)</f>
        <v>11</v>
      </c>
      <c r="I24" s="468" t="s">
        <v>94</v>
      </c>
      <c r="J24" s="264">
        <v>0</v>
      </c>
      <c r="K24" s="468">
        <v>7.65</v>
      </c>
      <c r="L24" s="264">
        <f t="shared" si="0"/>
        <v>14</v>
      </c>
      <c r="M24" s="533">
        <v>4.2</v>
      </c>
      <c r="N24" s="267">
        <f t="shared" si="9"/>
        <v>8</v>
      </c>
      <c r="O24" s="393"/>
      <c r="P24" s="442">
        <f t="shared" si="10"/>
        <v>33</v>
      </c>
      <c r="Q24" s="443" t="s">
        <v>51</v>
      </c>
      <c r="S24" s="444" t="e">
        <f t="shared" si="1"/>
        <v>#VALUE!</v>
      </c>
      <c r="T24" s="444">
        <f t="shared" si="2"/>
        <v>12</v>
      </c>
      <c r="U24" s="444" t="e">
        <f t="shared" si="3"/>
        <v>#VALUE!</v>
      </c>
      <c r="V24" s="444">
        <f t="shared" si="4"/>
        <v>29</v>
      </c>
      <c r="W24" s="444">
        <f t="shared" si="5"/>
        <v>33</v>
      </c>
      <c r="X24" s="444" t="e">
        <f t="shared" si="6"/>
        <v>#N/A</v>
      </c>
    </row>
    <row r="25" spans="1:24" ht="15.75" customHeight="1">
      <c r="A25" s="530">
        <v>2031901</v>
      </c>
      <c r="B25" s="524" t="s">
        <v>411</v>
      </c>
      <c r="C25" s="486" t="s">
        <v>468</v>
      </c>
      <c r="D25" s="498" t="s">
        <v>409</v>
      </c>
      <c r="E25" s="532">
        <v>6.4</v>
      </c>
      <c r="F25" s="48">
        <f>VLOOKUP(E25*(-1),VITPOF,2)</f>
        <v>6</v>
      </c>
      <c r="G25" s="532" t="s">
        <v>94</v>
      </c>
      <c r="H25" s="48">
        <v>0</v>
      </c>
      <c r="I25" s="468" t="s">
        <v>94</v>
      </c>
      <c r="J25" s="264">
        <v>0</v>
      </c>
      <c r="K25" s="468">
        <v>7.65</v>
      </c>
      <c r="L25" s="264">
        <f t="shared" si="0"/>
        <v>14</v>
      </c>
      <c r="M25" s="533">
        <v>4.75</v>
      </c>
      <c r="N25" s="267">
        <f t="shared" si="9"/>
        <v>11</v>
      </c>
      <c r="O25" s="393"/>
      <c r="P25" s="442">
        <f t="shared" si="10"/>
        <v>31</v>
      </c>
      <c r="Q25" s="443" t="s">
        <v>51</v>
      </c>
      <c r="S25" s="444">
        <f t="shared" si="1"/>
        <v>18</v>
      </c>
      <c r="T25" s="444" t="e">
        <f t="shared" si="2"/>
        <v>#VALUE!</v>
      </c>
      <c r="U25" s="444" t="e">
        <f t="shared" si="3"/>
        <v>#VALUE!</v>
      </c>
      <c r="V25" s="444">
        <f t="shared" si="4"/>
        <v>29</v>
      </c>
      <c r="W25" s="444">
        <f t="shared" si="5"/>
        <v>30</v>
      </c>
      <c r="X25" s="444" t="e">
        <f t="shared" si="6"/>
        <v>#N/A</v>
      </c>
    </row>
    <row r="26" spans="1:24" ht="15.75" customHeight="1">
      <c r="A26" s="530">
        <v>1999916</v>
      </c>
      <c r="B26" s="524" t="s">
        <v>469</v>
      </c>
      <c r="C26" s="486" t="s">
        <v>470</v>
      </c>
      <c r="D26" s="498" t="s">
        <v>409</v>
      </c>
      <c r="E26" s="532">
        <v>6</v>
      </c>
      <c r="F26" s="48">
        <f>VLOOKUP(E26*(-1),VITPOF,2)</f>
        <v>9</v>
      </c>
      <c r="G26" s="532" t="s">
        <v>94</v>
      </c>
      <c r="H26" s="48">
        <v>0</v>
      </c>
      <c r="I26" s="468" t="s">
        <v>94</v>
      </c>
      <c r="J26" s="264">
        <v>0</v>
      </c>
      <c r="K26" s="468">
        <v>7.75</v>
      </c>
      <c r="L26" s="264">
        <f t="shared" si="0"/>
        <v>15</v>
      </c>
      <c r="M26" s="533">
        <v>5.4</v>
      </c>
      <c r="N26" s="267">
        <f t="shared" si="9"/>
        <v>13</v>
      </c>
      <c r="O26" s="393"/>
      <c r="P26" s="442">
        <f t="shared" si="10"/>
        <v>37</v>
      </c>
      <c r="Q26" s="443" t="s">
        <v>51</v>
      </c>
      <c r="S26" s="444">
        <f t="shared" si="1"/>
        <v>14</v>
      </c>
      <c r="T26" s="444" t="e">
        <f t="shared" si="2"/>
        <v>#VALUE!</v>
      </c>
      <c r="U26" s="444" t="e">
        <f t="shared" si="3"/>
        <v>#VALUE!</v>
      </c>
      <c r="V26" s="444">
        <f t="shared" si="4"/>
        <v>28</v>
      </c>
      <c r="W26" s="444">
        <f t="shared" si="5"/>
        <v>21</v>
      </c>
      <c r="X26" s="444" t="e">
        <f t="shared" si="6"/>
        <v>#N/A</v>
      </c>
    </row>
    <row r="27" spans="1:24" ht="15.75" customHeight="1">
      <c r="A27" s="530">
        <v>2004977</v>
      </c>
      <c r="B27" s="524" t="s">
        <v>471</v>
      </c>
      <c r="C27" s="486" t="s">
        <v>234</v>
      </c>
      <c r="D27" s="498" t="s">
        <v>409</v>
      </c>
      <c r="E27" s="532" t="s">
        <v>94</v>
      </c>
      <c r="F27" s="48">
        <v>0</v>
      </c>
      <c r="G27" s="532">
        <v>6.9</v>
      </c>
      <c r="H27" s="48">
        <f>VLOOKUP(G27*(-1),HAIESPOF,2)</f>
        <v>18</v>
      </c>
      <c r="I27" s="468" t="s">
        <v>94</v>
      </c>
      <c r="J27" s="264">
        <v>0</v>
      </c>
      <c r="K27" s="468">
        <v>10.05</v>
      </c>
      <c r="L27" s="264">
        <f t="shared" si="0"/>
        <v>26</v>
      </c>
      <c r="M27" s="533">
        <v>6.45</v>
      </c>
      <c r="N27" s="267">
        <f t="shared" si="9"/>
        <v>17</v>
      </c>
      <c r="O27" s="393"/>
      <c r="P27" s="442">
        <f t="shared" si="10"/>
        <v>61</v>
      </c>
      <c r="Q27" s="443" t="s">
        <v>51</v>
      </c>
      <c r="S27" s="444" t="e">
        <f t="shared" si="1"/>
        <v>#VALUE!</v>
      </c>
      <c r="T27" s="444">
        <f t="shared" si="2"/>
        <v>8</v>
      </c>
      <c r="U27" s="444" t="e">
        <f t="shared" si="3"/>
        <v>#VALUE!</v>
      </c>
      <c r="V27" s="444">
        <f t="shared" si="4"/>
        <v>3</v>
      </c>
      <c r="W27" s="444">
        <f t="shared" si="5"/>
        <v>11</v>
      </c>
      <c r="X27" s="444" t="e">
        <f t="shared" si="6"/>
        <v>#N/A</v>
      </c>
    </row>
    <row r="28" spans="1:24" ht="15.75" customHeight="1">
      <c r="A28" s="530">
        <v>2101078</v>
      </c>
      <c r="B28" s="524" t="s">
        <v>472</v>
      </c>
      <c r="C28" s="486" t="s">
        <v>227</v>
      </c>
      <c r="D28" s="498" t="s">
        <v>409</v>
      </c>
      <c r="E28" s="532" t="s">
        <v>94</v>
      </c>
      <c r="F28" s="48">
        <v>0</v>
      </c>
      <c r="G28" s="532">
        <v>10.2</v>
      </c>
      <c r="H28" s="48">
        <v>1</v>
      </c>
      <c r="I28" s="468" t="s">
        <v>94</v>
      </c>
      <c r="J28" s="264">
        <v>0</v>
      </c>
      <c r="K28" s="468">
        <v>8.4</v>
      </c>
      <c r="L28" s="264">
        <f t="shared" si="0"/>
        <v>18</v>
      </c>
      <c r="M28" s="533">
        <v>5.4</v>
      </c>
      <c r="N28" s="267">
        <f t="shared" si="9"/>
        <v>13</v>
      </c>
      <c r="O28" s="393"/>
      <c r="P28" s="442">
        <f t="shared" si="10"/>
        <v>32</v>
      </c>
      <c r="Q28" s="443" t="s">
        <v>51</v>
      </c>
      <c r="S28" s="444" t="e">
        <f t="shared" si="1"/>
        <v>#VALUE!</v>
      </c>
      <c r="T28" s="444">
        <f t="shared" si="2"/>
        <v>14</v>
      </c>
      <c r="U28" s="444" t="e">
        <f t="shared" si="3"/>
        <v>#VALUE!</v>
      </c>
      <c r="V28" s="444">
        <f t="shared" si="4"/>
        <v>20</v>
      </c>
      <c r="W28" s="444">
        <f t="shared" si="5"/>
        <v>21</v>
      </c>
      <c r="X28" s="444" t="e">
        <f t="shared" si="6"/>
        <v>#N/A</v>
      </c>
    </row>
    <row r="29" spans="1:24" ht="15.75" customHeight="1">
      <c r="A29" s="530"/>
      <c r="B29" s="486"/>
      <c r="C29" s="486"/>
      <c r="D29" s="498"/>
      <c r="E29" s="532" t="s">
        <v>94</v>
      </c>
      <c r="F29" s="48" t="e">
        <f>VLOOKUP(E29*(-1),VITPOF,2)</f>
        <v>#VALUE!</v>
      </c>
      <c r="G29" s="532" t="s">
        <v>94</v>
      </c>
      <c r="H29" s="48" t="e">
        <f>VLOOKUP(G29*(-1),HAIESPOF,2)</f>
        <v>#VALUE!</v>
      </c>
      <c r="I29" s="468" t="s">
        <v>94</v>
      </c>
      <c r="J29" s="264">
        <v>0</v>
      </c>
      <c r="K29" s="468" t="s">
        <v>94</v>
      </c>
      <c r="L29" s="264" t="e">
        <f t="shared" si="0"/>
        <v>#N/A</v>
      </c>
      <c r="M29" s="533" t="s">
        <v>94</v>
      </c>
      <c r="N29" s="267" t="e">
        <f t="shared" si="9"/>
        <v>#N/A</v>
      </c>
      <c r="O29" s="393"/>
      <c r="P29" s="442" t="e">
        <f t="shared" si="10"/>
        <v>#VALUE!</v>
      </c>
      <c r="Q29" s="443" t="s">
        <v>51</v>
      </c>
      <c r="S29" s="444" t="e">
        <f t="shared" si="1"/>
        <v>#VALUE!</v>
      </c>
      <c r="T29" s="444" t="e">
        <f t="shared" si="2"/>
        <v>#VALUE!</v>
      </c>
      <c r="U29" s="444" t="e">
        <f t="shared" si="3"/>
        <v>#VALUE!</v>
      </c>
      <c r="V29" s="444" t="e">
        <f t="shared" si="4"/>
        <v>#VALUE!</v>
      </c>
      <c r="W29" s="444" t="e">
        <f t="shared" si="5"/>
        <v>#VALUE!</v>
      </c>
      <c r="X29" s="444" t="e">
        <f t="shared" si="6"/>
        <v>#N/A</v>
      </c>
    </row>
    <row r="30" spans="1:24" ht="15.75" customHeight="1">
      <c r="A30" s="530">
        <v>2076658</v>
      </c>
      <c r="B30" s="524" t="s">
        <v>473</v>
      </c>
      <c r="C30" s="486" t="s">
        <v>155</v>
      </c>
      <c r="D30" s="498" t="s">
        <v>102</v>
      </c>
      <c r="E30" s="532">
        <v>5.5</v>
      </c>
      <c r="F30" s="48">
        <f>VLOOKUP(E30*(-1),VITPOF,2)</f>
        <v>16</v>
      </c>
      <c r="G30" s="532" t="s">
        <v>94</v>
      </c>
      <c r="H30" s="48">
        <v>0</v>
      </c>
      <c r="I30" s="468" t="s">
        <v>94</v>
      </c>
      <c r="J30" s="264">
        <v>0</v>
      </c>
      <c r="K30" s="468">
        <v>8.5</v>
      </c>
      <c r="L30" s="264">
        <f t="shared" si="0"/>
        <v>19</v>
      </c>
      <c r="M30" s="533">
        <v>4.95</v>
      </c>
      <c r="N30" s="267">
        <f t="shared" si="9"/>
        <v>11</v>
      </c>
      <c r="O30" s="393"/>
      <c r="P30" s="442">
        <f t="shared" si="10"/>
        <v>46</v>
      </c>
      <c r="Q30" s="443" t="s">
        <v>51</v>
      </c>
      <c r="S30" s="444">
        <f t="shared" si="1"/>
        <v>8</v>
      </c>
      <c r="T30" s="444" t="e">
        <f t="shared" si="2"/>
        <v>#VALUE!</v>
      </c>
      <c r="U30" s="444" t="e">
        <f t="shared" si="3"/>
        <v>#VALUE!</v>
      </c>
      <c r="V30" s="444">
        <f t="shared" si="4"/>
        <v>17</v>
      </c>
      <c r="W30" s="444">
        <f t="shared" si="5"/>
        <v>27</v>
      </c>
      <c r="X30" s="444" t="e">
        <f t="shared" si="6"/>
        <v>#N/A</v>
      </c>
    </row>
    <row r="31" spans="1:24" ht="15.75" customHeight="1">
      <c r="A31" s="530">
        <v>2124844</v>
      </c>
      <c r="B31" s="524" t="s">
        <v>461</v>
      </c>
      <c r="C31" s="486" t="s">
        <v>474</v>
      </c>
      <c r="D31" s="498" t="s">
        <v>102</v>
      </c>
      <c r="E31" s="532" t="s">
        <v>94</v>
      </c>
      <c r="F31" s="48">
        <v>0</v>
      </c>
      <c r="G31" s="532">
        <v>6.6</v>
      </c>
      <c r="H31" s="48">
        <f>VLOOKUP(G31*(-1),HAIESPOF,2)</f>
        <v>20</v>
      </c>
      <c r="I31" s="468" t="s">
        <v>94</v>
      </c>
      <c r="J31" s="264">
        <v>0</v>
      </c>
      <c r="K31" s="468">
        <v>8.3</v>
      </c>
      <c r="L31" s="264">
        <f t="shared" si="0"/>
        <v>18</v>
      </c>
      <c r="M31" s="533">
        <v>5.75</v>
      </c>
      <c r="N31" s="267">
        <f t="shared" si="9"/>
        <v>15</v>
      </c>
      <c r="O31" s="393"/>
      <c r="P31" s="442">
        <f t="shared" si="10"/>
        <v>53</v>
      </c>
      <c r="Q31" s="443" t="s">
        <v>51</v>
      </c>
      <c r="S31" s="444" t="e">
        <f t="shared" si="1"/>
        <v>#VALUE!</v>
      </c>
      <c r="T31" s="444">
        <f t="shared" si="2"/>
        <v>6</v>
      </c>
      <c r="U31" s="444" t="e">
        <f t="shared" si="3"/>
        <v>#VALUE!</v>
      </c>
      <c r="V31" s="444">
        <f t="shared" si="4"/>
        <v>22</v>
      </c>
      <c r="W31" s="444">
        <f t="shared" si="5"/>
        <v>18</v>
      </c>
      <c r="X31" s="444" t="e">
        <f t="shared" si="6"/>
        <v>#N/A</v>
      </c>
    </row>
    <row r="32" spans="1:24" ht="15.75" customHeight="1">
      <c r="A32" s="530">
        <v>2098563</v>
      </c>
      <c r="B32" s="524" t="s">
        <v>475</v>
      </c>
      <c r="C32" s="486" t="s">
        <v>476</v>
      </c>
      <c r="D32" s="498" t="s">
        <v>102</v>
      </c>
      <c r="E32" s="532">
        <v>5.3</v>
      </c>
      <c r="F32" s="48">
        <f>VLOOKUP(E32*(-1),VITPOF,2)</f>
        <v>19</v>
      </c>
      <c r="G32" s="532" t="s">
        <v>94</v>
      </c>
      <c r="H32" s="48">
        <v>0</v>
      </c>
      <c r="I32" s="468" t="s">
        <v>94</v>
      </c>
      <c r="J32" s="264">
        <v>0</v>
      </c>
      <c r="K32" s="468">
        <v>8.6</v>
      </c>
      <c r="L32" s="264">
        <f t="shared" si="0"/>
        <v>19</v>
      </c>
      <c r="M32" s="533">
        <v>6.6</v>
      </c>
      <c r="N32" s="267">
        <f t="shared" si="9"/>
        <v>18</v>
      </c>
      <c r="O32" s="393"/>
      <c r="P32" s="442">
        <f t="shared" si="10"/>
        <v>56</v>
      </c>
      <c r="Q32" s="443" t="s">
        <v>51</v>
      </c>
      <c r="S32" s="444">
        <f t="shared" si="1"/>
        <v>3</v>
      </c>
      <c r="T32" s="444" t="e">
        <f t="shared" si="2"/>
        <v>#VALUE!</v>
      </c>
      <c r="U32" s="444" t="e">
        <f t="shared" si="3"/>
        <v>#VALUE!</v>
      </c>
      <c r="V32" s="444">
        <f t="shared" si="4"/>
        <v>14</v>
      </c>
      <c r="W32" s="444">
        <f t="shared" si="5"/>
        <v>8</v>
      </c>
      <c r="X32" s="444" t="e">
        <f t="shared" si="6"/>
        <v>#N/A</v>
      </c>
    </row>
    <row r="33" spans="1:24" ht="15.75" customHeight="1">
      <c r="A33" s="530">
        <v>1741955</v>
      </c>
      <c r="B33" s="524" t="s">
        <v>477</v>
      </c>
      <c r="C33" s="486" t="s">
        <v>478</v>
      </c>
      <c r="D33" s="498" t="s">
        <v>102</v>
      </c>
      <c r="E33" s="532" t="s">
        <v>94</v>
      </c>
      <c r="F33" s="48">
        <v>0</v>
      </c>
      <c r="G33" s="532">
        <v>6.5</v>
      </c>
      <c r="H33" s="48">
        <f>VLOOKUP(G33*(-1),HAIESPOF,2)</f>
        <v>21</v>
      </c>
      <c r="I33" s="468">
        <v>1.03</v>
      </c>
      <c r="J33" s="264">
        <f>VLOOKUP(I33,HAUTPOF,2)</f>
        <v>14</v>
      </c>
      <c r="K33" s="468" t="s">
        <v>94</v>
      </c>
      <c r="L33" s="264">
        <v>0</v>
      </c>
      <c r="M33" s="533">
        <v>6.15</v>
      </c>
      <c r="N33" s="267">
        <f t="shared" si="9"/>
        <v>16</v>
      </c>
      <c r="O33" s="393"/>
      <c r="P33" s="442">
        <f t="shared" si="10"/>
        <v>51</v>
      </c>
      <c r="Q33" s="443" t="s">
        <v>51</v>
      </c>
      <c r="S33" s="444" t="e">
        <f t="shared" si="1"/>
        <v>#VALUE!</v>
      </c>
      <c r="T33" s="444">
        <f t="shared" si="2"/>
        <v>4</v>
      </c>
      <c r="U33" s="444">
        <f t="shared" si="3"/>
        <v>1</v>
      </c>
      <c r="V33" s="444" t="e">
        <f t="shared" si="4"/>
        <v>#VALUE!</v>
      </c>
      <c r="W33" s="444">
        <f t="shared" si="5"/>
        <v>14</v>
      </c>
      <c r="X33" s="444" t="e">
        <f t="shared" si="6"/>
        <v>#N/A</v>
      </c>
    </row>
    <row r="34" spans="1:24" ht="15.75" customHeight="1">
      <c r="A34" s="530">
        <v>1917937</v>
      </c>
      <c r="B34" s="524" t="s">
        <v>138</v>
      </c>
      <c r="C34" s="486" t="s">
        <v>479</v>
      </c>
      <c r="D34" s="498" t="s">
        <v>102</v>
      </c>
      <c r="E34" s="532" t="s">
        <v>94</v>
      </c>
      <c r="F34" s="48">
        <v>0</v>
      </c>
      <c r="G34" s="532">
        <v>6.9</v>
      </c>
      <c r="H34" s="48">
        <f>VLOOKUP(G34*(-1),HAIESPOF,2)</f>
        <v>18</v>
      </c>
      <c r="I34" s="468" t="s">
        <v>94</v>
      </c>
      <c r="J34" s="264">
        <v>0</v>
      </c>
      <c r="K34" s="468">
        <v>10.1</v>
      </c>
      <c r="L34" s="264">
        <f t="shared" si="0"/>
        <v>27</v>
      </c>
      <c r="M34" s="533">
        <v>6.25</v>
      </c>
      <c r="N34" s="267">
        <f t="shared" si="9"/>
        <v>17</v>
      </c>
      <c r="O34" s="393"/>
      <c r="P34" s="442">
        <f t="shared" si="10"/>
        <v>62</v>
      </c>
      <c r="Q34" s="443" t="s">
        <v>51</v>
      </c>
      <c r="S34" s="444" t="e">
        <f t="shared" si="1"/>
        <v>#VALUE!</v>
      </c>
      <c r="T34" s="444">
        <f t="shared" si="2"/>
        <v>8</v>
      </c>
      <c r="U34" s="444" t="e">
        <f t="shared" si="3"/>
        <v>#VALUE!</v>
      </c>
      <c r="V34" s="444">
        <f t="shared" si="4"/>
        <v>2</v>
      </c>
      <c r="W34" s="444">
        <f t="shared" si="5"/>
        <v>13</v>
      </c>
      <c r="X34" s="444" t="e">
        <f t="shared" si="6"/>
        <v>#N/A</v>
      </c>
    </row>
    <row r="35" spans="1:24" ht="15.75" customHeight="1">
      <c r="A35" s="530">
        <v>2114396</v>
      </c>
      <c r="B35" s="524" t="s">
        <v>480</v>
      </c>
      <c r="C35" s="486" t="s">
        <v>481</v>
      </c>
      <c r="D35" s="498" t="s">
        <v>102</v>
      </c>
      <c r="E35" s="532">
        <v>5.2</v>
      </c>
      <c r="F35" s="48">
        <f>VLOOKUP(E35*(-1),VITPOF,2)</f>
        <v>20</v>
      </c>
      <c r="G35" s="532" t="s">
        <v>94</v>
      </c>
      <c r="H35" s="48">
        <v>0</v>
      </c>
      <c r="I35" s="468" t="s">
        <v>94</v>
      </c>
      <c r="J35" s="264">
        <v>0</v>
      </c>
      <c r="K35" s="468">
        <v>10.2</v>
      </c>
      <c r="L35" s="264">
        <f t="shared" si="0"/>
        <v>27</v>
      </c>
      <c r="M35" s="533">
        <v>5.7</v>
      </c>
      <c r="N35" s="267">
        <f t="shared" si="9"/>
        <v>14</v>
      </c>
      <c r="O35" s="393"/>
      <c r="P35" s="442">
        <f t="shared" si="10"/>
        <v>61</v>
      </c>
      <c r="Q35" s="443" t="s">
        <v>51</v>
      </c>
      <c r="S35" s="444">
        <f t="shared" si="1"/>
        <v>2</v>
      </c>
      <c r="T35" s="444" t="e">
        <f t="shared" si="2"/>
        <v>#VALUE!</v>
      </c>
      <c r="U35" s="444" t="e">
        <f t="shared" si="3"/>
        <v>#VALUE!</v>
      </c>
      <c r="V35" s="444">
        <f t="shared" si="4"/>
        <v>1</v>
      </c>
      <c r="W35" s="444">
        <f t="shared" si="5"/>
        <v>19</v>
      </c>
      <c r="X35" s="444" t="e">
        <f t="shared" si="6"/>
        <v>#N/A</v>
      </c>
    </row>
    <row r="36" spans="1:24" ht="15.75" customHeight="1">
      <c r="A36" s="530">
        <v>1891263</v>
      </c>
      <c r="B36" s="524" t="s">
        <v>111</v>
      </c>
      <c r="C36" s="486" t="s">
        <v>482</v>
      </c>
      <c r="D36" s="498" t="s">
        <v>102</v>
      </c>
      <c r="E36" s="532">
        <v>6.1</v>
      </c>
      <c r="F36" s="48">
        <f>VLOOKUP(E36*(-1),VITPOF,2)</f>
        <v>8</v>
      </c>
      <c r="G36" s="532" t="s">
        <v>94</v>
      </c>
      <c r="H36" s="48">
        <v>0</v>
      </c>
      <c r="I36" s="468" t="s">
        <v>94</v>
      </c>
      <c r="J36" s="264">
        <v>0</v>
      </c>
      <c r="K36" s="468">
        <v>6.9</v>
      </c>
      <c r="L36" s="264">
        <f t="shared" si="0"/>
        <v>11</v>
      </c>
      <c r="M36" s="533">
        <v>4.5</v>
      </c>
      <c r="N36" s="267">
        <f t="shared" si="9"/>
        <v>10</v>
      </c>
      <c r="O36" s="393"/>
      <c r="P36" s="442">
        <f t="shared" si="10"/>
        <v>29</v>
      </c>
      <c r="Q36" s="443" t="s">
        <v>51</v>
      </c>
      <c r="S36" s="444">
        <f t="shared" si="1"/>
        <v>17</v>
      </c>
      <c r="T36" s="444" t="e">
        <f t="shared" si="2"/>
        <v>#VALUE!</v>
      </c>
      <c r="U36" s="444" t="e">
        <f t="shared" si="3"/>
        <v>#VALUE!</v>
      </c>
      <c r="V36" s="444">
        <f t="shared" si="4"/>
        <v>31</v>
      </c>
      <c r="W36" s="444">
        <f t="shared" si="5"/>
        <v>31</v>
      </c>
      <c r="X36" s="444" t="e">
        <f t="shared" si="6"/>
        <v>#N/A</v>
      </c>
    </row>
    <row r="37" spans="1:24" ht="15.75" customHeight="1">
      <c r="A37" s="530">
        <v>1937342</v>
      </c>
      <c r="B37" s="524" t="s">
        <v>119</v>
      </c>
      <c r="C37" s="486" t="s">
        <v>483</v>
      </c>
      <c r="D37" s="498" t="s">
        <v>102</v>
      </c>
      <c r="E37" s="532" t="s">
        <v>94</v>
      </c>
      <c r="F37" s="48">
        <v>0</v>
      </c>
      <c r="G37" s="532">
        <v>6.2</v>
      </c>
      <c r="H37" s="48">
        <f>VLOOKUP(G37*(-1),HAIESPOF,2)</f>
        <v>24</v>
      </c>
      <c r="I37" s="468" t="s">
        <v>94</v>
      </c>
      <c r="J37" s="264">
        <v>0</v>
      </c>
      <c r="K37" s="468">
        <v>9.65</v>
      </c>
      <c r="L37" s="264">
        <f aca="true" t="shared" si="11" ref="L37:L68">VLOOKUP(K37,PENTPOF,2)</f>
        <v>24</v>
      </c>
      <c r="M37" s="533">
        <v>8.3</v>
      </c>
      <c r="N37" s="267">
        <f t="shared" si="9"/>
        <v>25</v>
      </c>
      <c r="O37" s="393"/>
      <c r="P37" s="442">
        <f t="shared" si="10"/>
        <v>73</v>
      </c>
      <c r="Q37" s="443" t="s">
        <v>51</v>
      </c>
      <c r="S37" s="444" t="e">
        <f t="shared" si="1"/>
        <v>#VALUE!</v>
      </c>
      <c r="T37" s="444">
        <f t="shared" si="2"/>
        <v>1</v>
      </c>
      <c r="U37" s="444" t="e">
        <f t="shared" si="3"/>
        <v>#VALUE!</v>
      </c>
      <c r="V37" s="444">
        <f t="shared" si="4"/>
        <v>5</v>
      </c>
      <c r="W37" s="444">
        <f t="shared" si="5"/>
        <v>1</v>
      </c>
      <c r="X37" s="444" t="e">
        <f t="shared" si="6"/>
        <v>#N/A</v>
      </c>
    </row>
    <row r="38" spans="1:24" ht="15.75" customHeight="1">
      <c r="A38" s="530">
        <v>2108481</v>
      </c>
      <c r="B38" s="524" t="s">
        <v>484</v>
      </c>
      <c r="C38" s="486" t="s">
        <v>485</v>
      </c>
      <c r="D38" s="498" t="s">
        <v>102</v>
      </c>
      <c r="E38" s="532" t="s">
        <v>94</v>
      </c>
      <c r="F38" s="48">
        <v>0</v>
      </c>
      <c r="G38" s="532">
        <v>10</v>
      </c>
      <c r="H38" s="48">
        <v>0</v>
      </c>
      <c r="I38" s="468" t="s">
        <v>94</v>
      </c>
      <c r="J38" s="264">
        <v>0</v>
      </c>
      <c r="K38" s="468">
        <v>8.2</v>
      </c>
      <c r="L38" s="264">
        <f t="shared" si="11"/>
        <v>17</v>
      </c>
      <c r="M38" s="533">
        <v>5.7</v>
      </c>
      <c r="N38" s="267">
        <f t="shared" si="9"/>
        <v>14</v>
      </c>
      <c r="O38" s="393"/>
      <c r="P38" s="442">
        <f t="shared" si="10"/>
        <v>31</v>
      </c>
      <c r="Q38" s="443" t="s">
        <v>51</v>
      </c>
      <c r="S38" s="444" t="e">
        <f t="shared" si="1"/>
        <v>#VALUE!</v>
      </c>
      <c r="T38" s="444">
        <f t="shared" si="2"/>
        <v>13</v>
      </c>
      <c r="U38" s="444" t="e">
        <f t="shared" si="3"/>
        <v>#VALUE!</v>
      </c>
      <c r="V38" s="444">
        <f t="shared" si="4"/>
        <v>23</v>
      </c>
      <c r="W38" s="444">
        <f t="shared" si="5"/>
        <v>19</v>
      </c>
      <c r="X38" s="444" t="e">
        <f t="shared" si="6"/>
        <v>#N/A</v>
      </c>
    </row>
    <row r="39" spans="1:24" ht="15.75" customHeight="1">
      <c r="A39" s="530">
        <v>2102551</v>
      </c>
      <c r="B39" s="524" t="s">
        <v>191</v>
      </c>
      <c r="C39" s="486" t="s">
        <v>486</v>
      </c>
      <c r="D39" s="498" t="s">
        <v>102</v>
      </c>
      <c r="E39" s="532">
        <v>6</v>
      </c>
      <c r="F39" s="48">
        <f>VLOOKUP(E39*(-1),VITPOF,2)</f>
        <v>9</v>
      </c>
      <c r="G39" s="532" t="s">
        <v>94</v>
      </c>
      <c r="H39" s="48">
        <v>0</v>
      </c>
      <c r="I39" s="468" t="s">
        <v>94</v>
      </c>
      <c r="J39" s="264">
        <v>0</v>
      </c>
      <c r="K39" s="468">
        <v>8.1</v>
      </c>
      <c r="L39" s="264">
        <f t="shared" si="11"/>
        <v>17</v>
      </c>
      <c r="M39" s="533">
        <v>6.1</v>
      </c>
      <c r="N39" s="267">
        <f t="shared" si="9"/>
        <v>16</v>
      </c>
      <c r="O39" s="393"/>
      <c r="P39" s="442">
        <f t="shared" si="10"/>
        <v>42</v>
      </c>
      <c r="Q39" s="443" t="s">
        <v>51</v>
      </c>
      <c r="S39" s="444">
        <f t="shared" si="1"/>
        <v>14</v>
      </c>
      <c r="T39" s="444" t="e">
        <f t="shared" si="2"/>
        <v>#VALUE!</v>
      </c>
      <c r="U39" s="444" t="e">
        <f t="shared" si="3"/>
        <v>#VALUE!</v>
      </c>
      <c r="V39" s="444">
        <f t="shared" si="4"/>
        <v>24</v>
      </c>
      <c r="W39" s="444">
        <f t="shared" si="5"/>
        <v>15</v>
      </c>
      <c r="X39" s="444" t="e">
        <f t="shared" si="6"/>
        <v>#N/A</v>
      </c>
    </row>
    <row r="40" spans="1:24" ht="15.75" customHeight="1">
      <c r="A40" s="530">
        <v>1979841</v>
      </c>
      <c r="B40" s="524" t="s">
        <v>487</v>
      </c>
      <c r="C40" s="486" t="s">
        <v>488</v>
      </c>
      <c r="D40" s="498" t="s">
        <v>102</v>
      </c>
      <c r="E40" s="532">
        <v>6.7</v>
      </c>
      <c r="F40" s="48">
        <f>VLOOKUP(E40*(-1),VITPOF,2)</f>
        <v>4</v>
      </c>
      <c r="G40" s="532" t="s">
        <v>94</v>
      </c>
      <c r="H40" s="48">
        <v>0</v>
      </c>
      <c r="I40" s="468" t="s">
        <v>94</v>
      </c>
      <c r="J40" s="264">
        <v>0</v>
      </c>
      <c r="K40" s="468">
        <v>6.5</v>
      </c>
      <c r="L40" s="264">
        <f t="shared" si="11"/>
        <v>9</v>
      </c>
      <c r="M40" s="533">
        <v>3.9</v>
      </c>
      <c r="N40" s="267">
        <f t="shared" si="9"/>
        <v>7</v>
      </c>
      <c r="O40" s="393"/>
      <c r="P40" s="442">
        <f t="shared" si="10"/>
        <v>20</v>
      </c>
      <c r="Q40" s="443" t="s">
        <v>51</v>
      </c>
      <c r="S40" s="444">
        <f t="shared" si="1"/>
        <v>19</v>
      </c>
      <c r="T40" s="444" t="e">
        <f t="shared" si="2"/>
        <v>#VALUE!</v>
      </c>
      <c r="U40" s="444" t="e">
        <f t="shared" si="3"/>
        <v>#VALUE!</v>
      </c>
      <c r="V40" s="444">
        <f t="shared" si="4"/>
        <v>32</v>
      </c>
      <c r="W40" s="444">
        <f t="shared" si="5"/>
        <v>34</v>
      </c>
      <c r="X40" s="444" t="e">
        <f t="shared" si="6"/>
        <v>#N/A</v>
      </c>
    </row>
    <row r="41" spans="1:24" ht="15.75" customHeight="1">
      <c r="A41" s="530">
        <v>2102554</v>
      </c>
      <c r="B41" s="524" t="s">
        <v>489</v>
      </c>
      <c r="C41" s="486" t="s">
        <v>485</v>
      </c>
      <c r="D41" s="498" t="s">
        <v>102</v>
      </c>
      <c r="E41" s="532">
        <v>5.7</v>
      </c>
      <c r="F41" s="48">
        <f>VLOOKUP(E41*(-1),VITPOF,2)</f>
        <v>13</v>
      </c>
      <c r="G41" s="532" t="s">
        <v>94</v>
      </c>
      <c r="H41" s="48">
        <v>0</v>
      </c>
      <c r="I41" s="468" t="s">
        <v>94</v>
      </c>
      <c r="J41" s="264">
        <v>0</v>
      </c>
      <c r="K41" s="468">
        <v>8.5</v>
      </c>
      <c r="L41" s="264">
        <f t="shared" si="11"/>
        <v>19</v>
      </c>
      <c r="M41" s="533">
        <v>7.5</v>
      </c>
      <c r="N41" s="267">
        <f t="shared" si="9"/>
        <v>22</v>
      </c>
      <c r="O41" s="393"/>
      <c r="P41" s="442">
        <f t="shared" si="10"/>
        <v>54</v>
      </c>
      <c r="Q41" s="443" t="s">
        <v>51</v>
      </c>
      <c r="S41" s="444">
        <f t="shared" si="1"/>
        <v>10</v>
      </c>
      <c r="T41" s="444" t="e">
        <f t="shared" si="2"/>
        <v>#VALUE!</v>
      </c>
      <c r="U41" s="444" t="e">
        <f t="shared" si="3"/>
        <v>#VALUE!</v>
      </c>
      <c r="V41" s="444">
        <f t="shared" si="4"/>
        <v>17</v>
      </c>
      <c r="W41" s="444">
        <f t="shared" si="5"/>
        <v>4</v>
      </c>
      <c r="X41" s="444" t="e">
        <f t="shared" si="6"/>
        <v>#N/A</v>
      </c>
    </row>
    <row r="42" spans="1:24" ht="15.75" customHeight="1">
      <c r="A42" s="530">
        <v>1915257</v>
      </c>
      <c r="B42" s="524" t="s">
        <v>490</v>
      </c>
      <c r="C42" s="486" t="s">
        <v>491</v>
      </c>
      <c r="D42" s="498" t="s">
        <v>102</v>
      </c>
      <c r="E42" s="532" t="s">
        <v>94</v>
      </c>
      <c r="F42" s="48">
        <v>0</v>
      </c>
      <c r="G42" s="532">
        <v>6.6</v>
      </c>
      <c r="H42" s="48">
        <f aca="true" t="shared" si="12" ref="H42:H50">VLOOKUP(G42*(-1),HAIESPOF,2)</f>
        <v>20</v>
      </c>
      <c r="I42" s="468" t="s">
        <v>94</v>
      </c>
      <c r="J42" s="264">
        <v>0</v>
      </c>
      <c r="K42" s="468">
        <v>9.8</v>
      </c>
      <c r="L42" s="264">
        <f t="shared" si="11"/>
        <v>25</v>
      </c>
      <c r="M42" s="533">
        <v>7.9</v>
      </c>
      <c r="N42" s="267">
        <f t="shared" si="9"/>
        <v>23</v>
      </c>
      <c r="O42" s="393"/>
      <c r="P42" s="442">
        <f t="shared" si="10"/>
        <v>68</v>
      </c>
      <c r="Q42" s="443" t="s">
        <v>51</v>
      </c>
      <c r="S42" s="444" t="e">
        <f aca="true" t="shared" si="13" ref="S42:S73">RANK(E42,$E$10:$E$130,2)</f>
        <v>#VALUE!</v>
      </c>
      <c r="T42" s="444">
        <f aca="true" t="shared" si="14" ref="T42:T73">RANK(G42,$G$10:$G$130,2)</f>
        <v>6</v>
      </c>
      <c r="U42" s="444" t="e">
        <f aca="true" t="shared" si="15" ref="U42:U73">RANK(I42,$I$10:$I$130,0)</f>
        <v>#VALUE!</v>
      </c>
      <c r="V42" s="444">
        <f aca="true" t="shared" si="16" ref="V42:V73">RANK(K42,$K$10:$K$130,0)</f>
        <v>4</v>
      </c>
      <c r="W42" s="444">
        <f aca="true" t="shared" si="17" ref="W42:W73">RANK(M42,$M$10:$M$130,0)</f>
        <v>2</v>
      </c>
      <c r="X42" s="444" t="e">
        <f aca="true" t="shared" si="18" ref="X42:X73">RANK(Y42,$Y$10:$Y$130,0)</f>
        <v>#N/A</v>
      </c>
    </row>
    <row r="43" spans="1:24" ht="15.75" customHeight="1">
      <c r="A43" s="530">
        <v>1774917</v>
      </c>
      <c r="B43" s="524" t="s">
        <v>492</v>
      </c>
      <c r="C43" s="486" t="s">
        <v>226</v>
      </c>
      <c r="D43" s="498" t="s">
        <v>102</v>
      </c>
      <c r="E43" s="532">
        <v>5.7</v>
      </c>
      <c r="F43" s="48">
        <f>VLOOKUP(E43*(-1),VITPOF,2)</f>
        <v>13</v>
      </c>
      <c r="G43" s="532" t="s">
        <v>94</v>
      </c>
      <c r="H43" s="48">
        <v>0</v>
      </c>
      <c r="I43" s="468" t="s">
        <v>94</v>
      </c>
      <c r="J43" s="264">
        <v>0</v>
      </c>
      <c r="K43" s="468">
        <v>8.4</v>
      </c>
      <c r="L43" s="264">
        <f t="shared" si="11"/>
        <v>18</v>
      </c>
      <c r="M43" s="533">
        <v>5.9</v>
      </c>
      <c r="N43" s="267">
        <f t="shared" si="9"/>
        <v>15</v>
      </c>
      <c r="O43" s="393"/>
      <c r="P43" s="442">
        <f t="shared" si="10"/>
        <v>46</v>
      </c>
      <c r="Q43" s="443" t="s">
        <v>51</v>
      </c>
      <c r="S43" s="444">
        <f t="shared" si="13"/>
        <v>10</v>
      </c>
      <c r="T43" s="444" t="e">
        <f t="shared" si="14"/>
        <v>#VALUE!</v>
      </c>
      <c r="U43" s="444" t="e">
        <f t="shared" si="15"/>
        <v>#VALUE!</v>
      </c>
      <c r="V43" s="444">
        <f t="shared" si="16"/>
        <v>20</v>
      </c>
      <c r="W43" s="444">
        <f t="shared" si="17"/>
        <v>17</v>
      </c>
      <c r="X43" s="444" t="e">
        <f t="shared" si="18"/>
        <v>#N/A</v>
      </c>
    </row>
    <row r="44" spans="1:24" ht="15.75" customHeight="1">
      <c r="A44" s="530">
        <v>1787696</v>
      </c>
      <c r="B44" s="524" t="s">
        <v>493</v>
      </c>
      <c r="C44" s="486" t="s">
        <v>131</v>
      </c>
      <c r="D44" s="498" t="s">
        <v>102</v>
      </c>
      <c r="E44" s="532">
        <v>5.4</v>
      </c>
      <c r="F44" s="48">
        <f>VLOOKUP(E44*(-1),VITPOF,2)</f>
        <v>17</v>
      </c>
      <c r="G44" s="532" t="s">
        <v>94</v>
      </c>
      <c r="H44" s="48">
        <v>0</v>
      </c>
      <c r="I44" s="468" t="s">
        <v>94</v>
      </c>
      <c r="J44" s="264">
        <v>0</v>
      </c>
      <c r="K44" s="468">
        <v>8.6</v>
      </c>
      <c r="L44" s="264">
        <f t="shared" si="11"/>
        <v>19</v>
      </c>
      <c r="M44" s="533">
        <v>5.4</v>
      </c>
      <c r="N44" s="267">
        <f t="shared" si="9"/>
        <v>13</v>
      </c>
      <c r="O44" s="393"/>
      <c r="P44" s="442">
        <f t="shared" si="10"/>
        <v>49</v>
      </c>
      <c r="Q44" s="443" t="s">
        <v>51</v>
      </c>
      <c r="S44" s="444">
        <f t="shared" si="13"/>
        <v>6</v>
      </c>
      <c r="T44" s="444" t="e">
        <f t="shared" si="14"/>
        <v>#VALUE!</v>
      </c>
      <c r="U44" s="444" t="e">
        <f t="shared" si="15"/>
        <v>#VALUE!</v>
      </c>
      <c r="V44" s="444">
        <f t="shared" si="16"/>
        <v>14</v>
      </c>
      <c r="W44" s="444">
        <f t="shared" si="17"/>
        <v>21</v>
      </c>
      <c r="X44" s="444" t="e">
        <f t="shared" si="18"/>
        <v>#N/A</v>
      </c>
    </row>
    <row r="45" spans="1:24" ht="15.75" customHeight="1">
      <c r="A45" s="530">
        <v>2098522</v>
      </c>
      <c r="B45" s="524" t="s">
        <v>494</v>
      </c>
      <c r="C45" s="486" t="s">
        <v>495</v>
      </c>
      <c r="D45" s="498" t="s">
        <v>102</v>
      </c>
      <c r="E45" s="532">
        <v>5.8</v>
      </c>
      <c r="F45" s="48">
        <f>VLOOKUP(E45*(-1),VITPOF,2)</f>
        <v>11</v>
      </c>
      <c r="G45" s="532" t="s">
        <v>94</v>
      </c>
      <c r="H45" s="48">
        <v>0</v>
      </c>
      <c r="I45" s="468" t="s">
        <v>94</v>
      </c>
      <c r="J45" s="264">
        <v>0</v>
      </c>
      <c r="K45" s="468">
        <v>7.9</v>
      </c>
      <c r="L45" s="264">
        <f t="shared" si="11"/>
        <v>16</v>
      </c>
      <c r="M45" s="533">
        <v>4.9</v>
      </c>
      <c r="N45" s="267">
        <f t="shared" si="9"/>
        <v>11</v>
      </c>
      <c r="O45" s="393"/>
      <c r="P45" s="442">
        <f t="shared" si="10"/>
        <v>38</v>
      </c>
      <c r="Q45" s="443" t="s">
        <v>51</v>
      </c>
      <c r="S45" s="444">
        <f t="shared" si="13"/>
        <v>12</v>
      </c>
      <c r="T45" s="444" t="e">
        <f t="shared" si="14"/>
        <v>#VALUE!</v>
      </c>
      <c r="U45" s="444" t="e">
        <f t="shared" si="15"/>
        <v>#VALUE!</v>
      </c>
      <c r="V45" s="444">
        <f t="shared" si="16"/>
        <v>26</v>
      </c>
      <c r="W45" s="444">
        <f t="shared" si="17"/>
        <v>29</v>
      </c>
      <c r="X45" s="444" t="e">
        <f t="shared" si="18"/>
        <v>#N/A</v>
      </c>
    </row>
    <row r="46" spans="1:24" ht="15.75" customHeight="1">
      <c r="A46" s="530">
        <v>2015851</v>
      </c>
      <c r="B46" s="524" t="s">
        <v>496</v>
      </c>
      <c r="C46" s="486" t="s">
        <v>497</v>
      </c>
      <c r="D46" s="498" t="s">
        <v>102</v>
      </c>
      <c r="E46" s="532">
        <v>5.4</v>
      </c>
      <c r="F46" s="48">
        <f>VLOOKUP(E46*(-1),VITPOF,2)</f>
        <v>17</v>
      </c>
      <c r="G46" s="532" t="s">
        <v>94</v>
      </c>
      <c r="H46" s="48">
        <v>0</v>
      </c>
      <c r="I46" s="468" t="s">
        <v>94</v>
      </c>
      <c r="J46" s="264">
        <v>0</v>
      </c>
      <c r="K46" s="468">
        <v>8.5</v>
      </c>
      <c r="L46" s="264">
        <f t="shared" si="11"/>
        <v>19</v>
      </c>
      <c r="M46" s="533">
        <v>5.3</v>
      </c>
      <c r="N46" s="267">
        <f t="shared" si="9"/>
        <v>13</v>
      </c>
      <c r="O46" s="393"/>
      <c r="P46" s="442">
        <f t="shared" si="10"/>
        <v>49</v>
      </c>
      <c r="Q46" s="443" t="s">
        <v>51</v>
      </c>
      <c r="S46" s="444">
        <f t="shared" si="13"/>
        <v>6</v>
      </c>
      <c r="T46" s="444" t="e">
        <f t="shared" si="14"/>
        <v>#VALUE!</v>
      </c>
      <c r="U46" s="444" t="e">
        <f t="shared" si="15"/>
        <v>#VALUE!</v>
      </c>
      <c r="V46" s="444">
        <f t="shared" si="16"/>
        <v>17</v>
      </c>
      <c r="W46" s="444">
        <f t="shared" si="17"/>
        <v>24</v>
      </c>
      <c r="X46" s="444" t="e">
        <f t="shared" si="18"/>
        <v>#N/A</v>
      </c>
    </row>
    <row r="47" spans="1:24" ht="15.75" customHeight="1">
      <c r="A47" s="530">
        <v>1979826</v>
      </c>
      <c r="B47" s="524" t="s">
        <v>498</v>
      </c>
      <c r="C47" s="486" t="s">
        <v>227</v>
      </c>
      <c r="D47" s="498" t="s">
        <v>102</v>
      </c>
      <c r="E47" s="532" t="s">
        <v>94</v>
      </c>
      <c r="F47" s="48">
        <v>0</v>
      </c>
      <c r="G47" s="532">
        <v>7</v>
      </c>
      <c r="H47" s="48">
        <f t="shared" si="12"/>
        <v>17</v>
      </c>
      <c r="I47" s="468" t="s">
        <v>94</v>
      </c>
      <c r="J47" s="264">
        <v>0</v>
      </c>
      <c r="K47" s="468">
        <v>9</v>
      </c>
      <c r="L47" s="264">
        <f t="shared" si="11"/>
        <v>21</v>
      </c>
      <c r="M47" s="533">
        <v>6.95</v>
      </c>
      <c r="N47" s="267">
        <f t="shared" si="9"/>
        <v>19</v>
      </c>
      <c r="O47" s="393"/>
      <c r="P47" s="442">
        <f t="shared" si="10"/>
        <v>57</v>
      </c>
      <c r="Q47" s="443" t="s">
        <v>51</v>
      </c>
      <c r="S47" s="444" t="e">
        <f t="shared" si="13"/>
        <v>#VALUE!</v>
      </c>
      <c r="T47" s="444">
        <f t="shared" si="14"/>
        <v>10</v>
      </c>
      <c r="U47" s="444" t="e">
        <f t="shared" si="15"/>
        <v>#VALUE!</v>
      </c>
      <c r="V47" s="444">
        <f t="shared" si="16"/>
        <v>12</v>
      </c>
      <c r="W47" s="444">
        <f t="shared" si="17"/>
        <v>7</v>
      </c>
      <c r="X47" s="444" t="e">
        <f t="shared" si="18"/>
        <v>#N/A</v>
      </c>
    </row>
    <row r="48" spans="1:24" ht="15.75" customHeight="1">
      <c r="A48" s="530">
        <v>2018000</v>
      </c>
      <c r="B48" s="528" t="s">
        <v>499</v>
      </c>
      <c r="C48" s="503" t="s">
        <v>500</v>
      </c>
      <c r="D48" s="498" t="s">
        <v>102</v>
      </c>
      <c r="E48" s="532">
        <v>5.3</v>
      </c>
      <c r="F48" s="48">
        <f>VLOOKUP(E48*(-1),VITPOF,2)</f>
        <v>19</v>
      </c>
      <c r="G48" s="532" t="s">
        <v>94</v>
      </c>
      <c r="H48" s="48">
        <v>0</v>
      </c>
      <c r="I48" s="468" t="s">
        <v>94</v>
      </c>
      <c r="J48" s="264">
        <v>0</v>
      </c>
      <c r="K48" s="468">
        <v>8.6</v>
      </c>
      <c r="L48" s="264">
        <f t="shared" si="11"/>
        <v>19</v>
      </c>
      <c r="M48" s="533">
        <v>6.5</v>
      </c>
      <c r="N48" s="267">
        <f t="shared" si="9"/>
        <v>18</v>
      </c>
      <c r="O48" s="393"/>
      <c r="P48" s="442">
        <f t="shared" si="10"/>
        <v>56</v>
      </c>
      <c r="Q48" s="443" t="s">
        <v>51</v>
      </c>
      <c r="S48" s="444">
        <f t="shared" si="13"/>
        <v>3</v>
      </c>
      <c r="T48" s="444" t="e">
        <f t="shared" si="14"/>
        <v>#VALUE!</v>
      </c>
      <c r="U48" s="444" t="e">
        <f t="shared" si="15"/>
        <v>#VALUE!</v>
      </c>
      <c r="V48" s="444">
        <f t="shared" si="16"/>
        <v>14</v>
      </c>
      <c r="W48" s="444">
        <f t="shared" si="17"/>
        <v>9</v>
      </c>
      <c r="X48" s="444" t="e">
        <f t="shared" si="18"/>
        <v>#N/A</v>
      </c>
    </row>
    <row r="49" spans="1:24" ht="15.75" customHeight="1">
      <c r="A49" s="530"/>
      <c r="B49" s="486"/>
      <c r="C49" s="486"/>
      <c r="D49" s="498"/>
      <c r="E49" s="387" t="s">
        <v>94</v>
      </c>
      <c r="F49" s="48" t="e">
        <f>VLOOKUP(E49*(-1),VITPOF,2)</f>
        <v>#VALUE!</v>
      </c>
      <c r="G49" s="387" t="s">
        <v>94</v>
      </c>
      <c r="H49" s="48" t="e">
        <f t="shared" si="12"/>
        <v>#VALUE!</v>
      </c>
      <c r="I49" s="399" t="s">
        <v>94</v>
      </c>
      <c r="J49" s="264" t="e">
        <f aca="true" t="shared" si="19" ref="J49:J65">VLOOKUP(I49,HAUTPOF,2)</f>
        <v>#N/A</v>
      </c>
      <c r="K49" s="399" t="s">
        <v>94</v>
      </c>
      <c r="L49" s="264" t="e">
        <f t="shared" si="11"/>
        <v>#N/A</v>
      </c>
      <c r="M49" s="410" t="s">
        <v>94</v>
      </c>
      <c r="N49" s="267" t="e">
        <f t="shared" si="9"/>
        <v>#N/A</v>
      </c>
      <c r="O49" s="393"/>
      <c r="P49" s="442" t="e">
        <f t="shared" si="10"/>
        <v>#VALUE!</v>
      </c>
      <c r="Q49" s="443" t="s">
        <v>51</v>
      </c>
      <c r="S49" s="444" t="e">
        <f t="shared" si="13"/>
        <v>#VALUE!</v>
      </c>
      <c r="T49" s="444" t="e">
        <f t="shared" si="14"/>
        <v>#VALUE!</v>
      </c>
      <c r="U49" s="444" t="e">
        <f t="shared" si="15"/>
        <v>#VALUE!</v>
      </c>
      <c r="V49" s="444" t="e">
        <f t="shared" si="16"/>
        <v>#VALUE!</v>
      </c>
      <c r="W49" s="444" t="e">
        <f t="shared" si="17"/>
        <v>#VALUE!</v>
      </c>
      <c r="X49" s="444" t="e">
        <f t="shared" si="18"/>
        <v>#N/A</v>
      </c>
    </row>
    <row r="50" spans="1:24" ht="15.75" customHeight="1">
      <c r="A50" s="530"/>
      <c r="B50" s="486"/>
      <c r="C50" s="486"/>
      <c r="D50" s="498"/>
      <c r="E50" s="387" t="s">
        <v>94</v>
      </c>
      <c r="F50" s="48" t="e">
        <f>VLOOKUP(E50*(-1),VITPOF,2)</f>
        <v>#VALUE!</v>
      </c>
      <c r="G50" s="387" t="s">
        <v>94</v>
      </c>
      <c r="H50" s="48" t="e">
        <f t="shared" si="12"/>
        <v>#VALUE!</v>
      </c>
      <c r="I50" s="399" t="s">
        <v>94</v>
      </c>
      <c r="J50" s="264" t="e">
        <f t="shared" si="19"/>
        <v>#N/A</v>
      </c>
      <c r="K50" s="399" t="s">
        <v>94</v>
      </c>
      <c r="L50" s="264" t="e">
        <f t="shared" si="11"/>
        <v>#N/A</v>
      </c>
      <c r="M50" s="410" t="s">
        <v>94</v>
      </c>
      <c r="N50" s="267" t="e">
        <f t="shared" si="9"/>
        <v>#N/A</v>
      </c>
      <c r="O50" s="393"/>
      <c r="P50" s="442" t="e">
        <f t="shared" si="10"/>
        <v>#VALUE!</v>
      </c>
      <c r="Q50" s="443" t="s">
        <v>51</v>
      </c>
      <c r="S50" s="444" t="e">
        <f t="shared" si="13"/>
        <v>#VALUE!</v>
      </c>
      <c r="T50" s="444" t="e">
        <f t="shared" si="14"/>
        <v>#VALUE!</v>
      </c>
      <c r="U50" s="444" t="e">
        <f t="shared" si="15"/>
        <v>#VALUE!</v>
      </c>
      <c r="V50" s="444" t="e">
        <f t="shared" si="16"/>
        <v>#VALUE!</v>
      </c>
      <c r="W50" s="444" t="e">
        <f t="shared" si="17"/>
        <v>#VALUE!</v>
      </c>
      <c r="X50" s="444" t="e">
        <f t="shared" si="18"/>
        <v>#N/A</v>
      </c>
    </row>
    <row r="51" spans="1:24" ht="15.75" customHeight="1">
      <c r="A51" s="530"/>
      <c r="B51" s="486"/>
      <c r="C51" s="486"/>
      <c r="D51" s="498"/>
      <c r="E51" s="387" t="s">
        <v>94</v>
      </c>
      <c r="F51" s="48" t="e">
        <f>VLOOKUP(E51*(-1),VITPOF,2)</f>
        <v>#VALUE!</v>
      </c>
      <c r="G51" s="387" t="s">
        <v>94</v>
      </c>
      <c r="H51" s="48" t="e">
        <f aca="true" t="shared" si="20" ref="H51:H65">VLOOKUP(G51*(-1),HAIESPOF,2)</f>
        <v>#VALUE!</v>
      </c>
      <c r="I51" s="399" t="s">
        <v>94</v>
      </c>
      <c r="J51" s="264" t="e">
        <f t="shared" si="19"/>
        <v>#N/A</v>
      </c>
      <c r="K51" s="399" t="s">
        <v>94</v>
      </c>
      <c r="L51" s="264" t="e">
        <f t="shared" si="11"/>
        <v>#N/A</v>
      </c>
      <c r="M51" s="410" t="s">
        <v>94</v>
      </c>
      <c r="N51" s="267" t="e">
        <f aca="true" t="shared" si="21" ref="N51:N65">VLOOKUP(M51,MBPOF,2)</f>
        <v>#N/A</v>
      </c>
      <c r="O51" s="393"/>
      <c r="P51" s="442" t="e">
        <f aca="true" t="shared" si="22" ref="P51:P65">F51+H51+J51+L51+N51</f>
        <v>#VALUE!</v>
      </c>
      <c r="Q51" s="443" t="s">
        <v>51</v>
      </c>
      <c r="S51" s="444" t="e">
        <f t="shared" si="13"/>
        <v>#VALUE!</v>
      </c>
      <c r="T51" s="444" t="e">
        <f t="shared" si="14"/>
        <v>#VALUE!</v>
      </c>
      <c r="U51" s="444" t="e">
        <f t="shared" si="15"/>
        <v>#VALUE!</v>
      </c>
      <c r="V51" s="444" t="e">
        <f t="shared" si="16"/>
        <v>#VALUE!</v>
      </c>
      <c r="W51" s="444" t="e">
        <f t="shared" si="17"/>
        <v>#VALUE!</v>
      </c>
      <c r="X51" s="444" t="e">
        <f t="shared" si="18"/>
        <v>#N/A</v>
      </c>
    </row>
    <row r="52" spans="1:24" ht="15.75" customHeight="1">
      <c r="A52" s="530"/>
      <c r="B52" s="486"/>
      <c r="C52" s="486"/>
      <c r="D52" s="498"/>
      <c r="E52" s="387" t="s">
        <v>94</v>
      </c>
      <c r="F52" s="48" t="e">
        <f>VLOOKUP(E52*(-1),VITPOF,2)</f>
        <v>#VALUE!</v>
      </c>
      <c r="G52" s="387" t="s">
        <v>94</v>
      </c>
      <c r="H52" s="48" t="e">
        <f t="shared" si="20"/>
        <v>#VALUE!</v>
      </c>
      <c r="I52" s="399" t="s">
        <v>94</v>
      </c>
      <c r="J52" s="264" t="e">
        <f t="shared" si="19"/>
        <v>#N/A</v>
      </c>
      <c r="K52" s="399" t="s">
        <v>94</v>
      </c>
      <c r="L52" s="264" t="e">
        <f t="shared" si="11"/>
        <v>#N/A</v>
      </c>
      <c r="M52" s="410" t="s">
        <v>94</v>
      </c>
      <c r="N52" s="267" t="e">
        <f t="shared" si="21"/>
        <v>#N/A</v>
      </c>
      <c r="O52" s="393"/>
      <c r="P52" s="442" t="e">
        <f t="shared" si="22"/>
        <v>#VALUE!</v>
      </c>
      <c r="Q52" s="443" t="s">
        <v>51</v>
      </c>
      <c r="S52" s="444" t="e">
        <f t="shared" si="13"/>
        <v>#VALUE!</v>
      </c>
      <c r="T52" s="444" t="e">
        <f t="shared" si="14"/>
        <v>#VALUE!</v>
      </c>
      <c r="U52" s="444" t="e">
        <f t="shared" si="15"/>
        <v>#VALUE!</v>
      </c>
      <c r="V52" s="444" t="e">
        <f t="shared" si="16"/>
        <v>#VALUE!</v>
      </c>
      <c r="W52" s="444" t="e">
        <f t="shared" si="17"/>
        <v>#VALUE!</v>
      </c>
      <c r="X52" s="444" t="e">
        <f t="shared" si="18"/>
        <v>#N/A</v>
      </c>
    </row>
    <row r="53" spans="1:24" ht="15.75" customHeight="1">
      <c r="A53" s="530"/>
      <c r="B53" s="486"/>
      <c r="C53" s="486"/>
      <c r="D53" s="498"/>
      <c r="E53" s="387" t="s">
        <v>94</v>
      </c>
      <c r="F53" s="48" t="e">
        <f>VLOOKUP(E53*(-1),VITPOF,2)</f>
        <v>#VALUE!</v>
      </c>
      <c r="G53" s="387" t="s">
        <v>94</v>
      </c>
      <c r="H53" s="48" t="e">
        <f t="shared" si="20"/>
        <v>#VALUE!</v>
      </c>
      <c r="I53" s="399" t="s">
        <v>94</v>
      </c>
      <c r="J53" s="264" t="e">
        <f t="shared" si="19"/>
        <v>#N/A</v>
      </c>
      <c r="K53" s="399" t="s">
        <v>94</v>
      </c>
      <c r="L53" s="264" t="e">
        <f t="shared" si="11"/>
        <v>#N/A</v>
      </c>
      <c r="M53" s="410" t="s">
        <v>94</v>
      </c>
      <c r="N53" s="267" t="e">
        <f t="shared" si="21"/>
        <v>#N/A</v>
      </c>
      <c r="O53" s="393"/>
      <c r="P53" s="442" t="e">
        <f t="shared" si="22"/>
        <v>#VALUE!</v>
      </c>
      <c r="Q53" s="443" t="s">
        <v>51</v>
      </c>
      <c r="S53" s="444" t="e">
        <f t="shared" si="13"/>
        <v>#VALUE!</v>
      </c>
      <c r="T53" s="444" t="e">
        <f t="shared" si="14"/>
        <v>#VALUE!</v>
      </c>
      <c r="U53" s="444" t="e">
        <f t="shared" si="15"/>
        <v>#VALUE!</v>
      </c>
      <c r="V53" s="444" t="e">
        <f t="shared" si="16"/>
        <v>#VALUE!</v>
      </c>
      <c r="W53" s="444" t="e">
        <f t="shared" si="17"/>
        <v>#VALUE!</v>
      </c>
      <c r="X53" s="444" t="e">
        <f t="shared" si="18"/>
        <v>#N/A</v>
      </c>
    </row>
    <row r="54" spans="1:24" ht="15.75" customHeight="1">
      <c r="A54" s="530"/>
      <c r="B54" s="496" t="s">
        <v>122</v>
      </c>
      <c r="C54" s="486"/>
      <c r="D54" s="498"/>
      <c r="E54" s="387" t="s">
        <v>94</v>
      </c>
      <c r="F54" s="48" t="e">
        <f>VLOOKUP(E54*(-1),VITPOF,2)</f>
        <v>#VALUE!</v>
      </c>
      <c r="G54" s="387" t="s">
        <v>94</v>
      </c>
      <c r="H54" s="48" t="e">
        <f t="shared" si="20"/>
        <v>#VALUE!</v>
      </c>
      <c r="I54" s="399" t="s">
        <v>94</v>
      </c>
      <c r="J54" s="264" t="e">
        <f t="shared" si="19"/>
        <v>#N/A</v>
      </c>
      <c r="K54" s="399" t="s">
        <v>94</v>
      </c>
      <c r="L54" s="264" t="e">
        <f t="shared" si="11"/>
        <v>#N/A</v>
      </c>
      <c r="M54" s="410" t="s">
        <v>94</v>
      </c>
      <c r="N54" s="267" t="e">
        <f t="shared" si="21"/>
        <v>#N/A</v>
      </c>
      <c r="O54" s="393"/>
      <c r="P54" s="442" t="e">
        <f t="shared" si="22"/>
        <v>#VALUE!</v>
      </c>
      <c r="Q54" s="443" t="s">
        <v>51</v>
      </c>
      <c r="S54" s="444" t="e">
        <f t="shared" si="13"/>
        <v>#VALUE!</v>
      </c>
      <c r="T54" s="444" t="e">
        <f t="shared" si="14"/>
        <v>#VALUE!</v>
      </c>
      <c r="U54" s="444" t="e">
        <f t="shared" si="15"/>
        <v>#VALUE!</v>
      </c>
      <c r="V54" s="444" t="e">
        <f t="shared" si="16"/>
        <v>#VALUE!</v>
      </c>
      <c r="W54" s="444" t="e">
        <f t="shared" si="17"/>
        <v>#VALUE!</v>
      </c>
      <c r="X54" s="444" t="e">
        <f t="shared" si="18"/>
        <v>#N/A</v>
      </c>
    </row>
    <row r="55" spans="1:24" ht="15.75" customHeight="1">
      <c r="A55" s="530"/>
      <c r="B55" s="486"/>
      <c r="C55" s="486"/>
      <c r="D55" s="498"/>
      <c r="E55" s="387" t="s">
        <v>94</v>
      </c>
      <c r="F55" s="48" t="e">
        <f>VLOOKUP(E55*(-1),VITPOF,2)</f>
        <v>#VALUE!</v>
      </c>
      <c r="G55" s="387" t="s">
        <v>94</v>
      </c>
      <c r="H55" s="48" t="e">
        <f t="shared" si="20"/>
        <v>#VALUE!</v>
      </c>
      <c r="I55" s="399" t="s">
        <v>94</v>
      </c>
      <c r="J55" s="264" t="e">
        <f t="shared" si="19"/>
        <v>#N/A</v>
      </c>
      <c r="K55" s="399" t="s">
        <v>94</v>
      </c>
      <c r="L55" s="264" t="e">
        <f t="shared" si="11"/>
        <v>#N/A</v>
      </c>
      <c r="M55" s="410" t="s">
        <v>94</v>
      </c>
      <c r="N55" s="267" t="e">
        <f t="shared" si="21"/>
        <v>#N/A</v>
      </c>
      <c r="O55" s="393"/>
      <c r="P55" s="442" t="e">
        <f t="shared" si="22"/>
        <v>#VALUE!</v>
      </c>
      <c r="Q55" s="443" t="s">
        <v>51</v>
      </c>
      <c r="S55" s="444" t="e">
        <f t="shared" si="13"/>
        <v>#VALUE!</v>
      </c>
      <c r="T55" s="444" t="e">
        <f t="shared" si="14"/>
        <v>#VALUE!</v>
      </c>
      <c r="U55" s="444" t="e">
        <f t="shared" si="15"/>
        <v>#VALUE!</v>
      </c>
      <c r="V55" s="444" t="e">
        <f t="shared" si="16"/>
        <v>#VALUE!</v>
      </c>
      <c r="W55" s="444" t="e">
        <f t="shared" si="17"/>
        <v>#VALUE!</v>
      </c>
      <c r="X55" s="444" t="e">
        <f t="shared" si="18"/>
        <v>#N/A</v>
      </c>
    </row>
    <row r="56" spans="1:24" ht="15.75" customHeight="1">
      <c r="A56" s="530">
        <v>1606614</v>
      </c>
      <c r="B56" s="486" t="s">
        <v>501</v>
      </c>
      <c r="C56" s="486" t="s">
        <v>502</v>
      </c>
      <c r="D56" s="498" t="s">
        <v>318</v>
      </c>
      <c r="E56" s="387" t="s">
        <v>94</v>
      </c>
      <c r="F56" s="48" t="e">
        <f>VLOOKUP(E56*(-1),VITPOF,2)</f>
        <v>#VALUE!</v>
      </c>
      <c r="G56" s="387" t="s">
        <v>94</v>
      </c>
      <c r="H56" s="48" t="e">
        <f t="shared" si="20"/>
        <v>#VALUE!</v>
      </c>
      <c r="I56" s="399" t="s">
        <v>94</v>
      </c>
      <c r="J56" s="264" t="e">
        <f t="shared" si="19"/>
        <v>#N/A</v>
      </c>
      <c r="K56" s="399" t="s">
        <v>94</v>
      </c>
      <c r="L56" s="264" t="e">
        <f t="shared" si="11"/>
        <v>#N/A</v>
      </c>
      <c r="M56" s="410" t="s">
        <v>94</v>
      </c>
      <c r="N56" s="267" t="e">
        <f t="shared" si="21"/>
        <v>#N/A</v>
      </c>
      <c r="O56" s="393"/>
      <c r="P56" s="442" t="e">
        <f t="shared" si="22"/>
        <v>#VALUE!</v>
      </c>
      <c r="Q56" s="443" t="s">
        <v>51</v>
      </c>
      <c r="S56" s="444" t="e">
        <f t="shared" si="13"/>
        <v>#VALUE!</v>
      </c>
      <c r="T56" s="444" t="e">
        <f t="shared" si="14"/>
        <v>#VALUE!</v>
      </c>
      <c r="U56" s="444" t="e">
        <f t="shared" si="15"/>
        <v>#VALUE!</v>
      </c>
      <c r="V56" s="444" t="e">
        <f t="shared" si="16"/>
        <v>#VALUE!</v>
      </c>
      <c r="W56" s="444" t="e">
        <f t="shared" si="17"/>
        <v>#VALUE!</v>
      </c>
      <c r="X56" s="444" t="e">
        <f t="shared" si="18"/>
        <v>#N/A</v>
      </c>
    </row>
    <row r="57" spans="1:24" ht="15.75" customHeight="1">
      <c r="A57" s="530">
        <v>2098191</v>
      </c>
      <c r="B57" s="486" t="s">
        <v>503</v>
      </c>
      <c r="C57" s="486" t="s">
        <v>262</v>
      </c>
      <c r="D57" s="498" t="s">
        <v>318</v>
      </c>
      <c r="E57" s="387" t="s">
        <v>94</v>
      </c>
      <c r="F57" s="48" t="e">
        <f>VLOOKUP(E57*(-1),VITPOF,2)</f>
        <v>#VALUE!</v>
      </c>
      <c r="G57" s="387" t="s">
        <v>94</v>
      </c>
      <c r="H57" s="48" t="e">
        <f t="shared" si="20"/>
        <v>#VALUE!</v>
      </c>
      <c r="I57" s="399" t="s">
        <v>94</v>
      </c>
      <c r="J57" s="264" t="e">
        <f t="shared" si="19"/>
        <v>#N/A</v>
      </c>
      <c r="K57" s="399" t="s">
        <v>94</v>
      </c>
      <c r="L57" s="264" t="e">
        <f t="shared" si="11"/>
        <v>#N/A</v>
      </c>
      <c r="M57" s="410" t="s">
        <v>94</v>
      </c>
      <c r="N57" s="267" t="e">
        <f t="shared" si="21"/>
        <v>#N/A</v>
      </c>
      <c r="O57" s="393"/>
      <c r="P57" s="442" t="e">
        <f t="shared" si="22"/>
        <v>#VALUE!</v>
      </c>
      <c r="Q57" s="443" t="s">
        <v>51</v>
      </c>
      <c r="S57" s="444" t="e">
        <f t="shared" si="13"/>
        <v>#VALUE!</v>
      </c>
      <c r="T57" s="444" t="e">
        <f t="shared" si="14"/>
        <v>#VALUE!</v>
      </c>
      <c r="U57" s="444" t="e">
        <f t="shared" si="15"/>
        <v>#VALUE!</v>
      </c>
      <c r="V57" s="444" t="e">
        <f t="shared" si="16"/>
        <v>#VALUE!</v>
      </c>
      <c r="W57" s="444" t="e">
        <f t="shared" si="17"/>
        <v>#VALUE!</v>
      </c>
      <c r="X57" s="444" t="e">
        <f t="shared" si="18"/>
        <v>#N/A</v>
      </c>
    </row>
    <row r="58" spans="1:24" ht="15.75" customHeight="1">
      <c r="A58" s="530">
        <v>2121449</v>
      </c>
      <c r="B58" s="486" t="s">
        <v>327</v>
      </c>
      <c r="C58" s="486" t="s">
        <v>504</v>
      </c>
      <c r="D58" s="498" t="s">
        <v>318</v>
      </c>
      <c r="E58" s="387" t="s">
        <v>94</v>
      </c>
      <c r="F58" s="48" t="e">
        <f>VLOOKUP(E58*(-1),VITPOF,2)</f>
        <v>#VALUE!</v>
      </c>
      <c r="G58" s="387" t="s">
        <v>94</v>
      </c>
      <c r="H58" s="48" t="e">
        <f t="shared" si="20"/>
        <v>#VALUE!</v>
      </c>
      <c r="I58" s="399" t="s">
        <v>94</v>
      </c>
      <c r="J58" s="264" t="e">
        <f t="shared" si="19"/>
        <v>#N/A</v>
      </c>
      <c r="K58" s="399" t="s">
        <v>94</v>
      </c>
      <c r="L58" s="264" t="e">
        <f t="shared" si="11"/>
        <v>#N/A</v>
      </c>
      <c r="M58" s="410" t="s">
        <v>94</v>
      </c>
      <c r="N58" s="267" t="e">
        <f t="shared" si="21"/>
        <v>#N/A</v>
      </c>
      <c r="O58" s="393"/>
      <c r="P58" s="442" t="e">
        <f t="shared" si="22"/>
        <v>#VALUE!</v>
      </c>
      <c r="Q58" s="443" t="s">
        <v>51</v>
      </c>
      <c r="S58" s="444" t="e">
        <f t="shared" si="13"/>
        <v>#VALUE!</v>
      </c>
      <c r="T58" s="444" t="e">
        <f t="shared" si="14"/>
        <v>#VALUE!</v>
      </c>
      <c r="U58" s="444" t="e">
        <f t="shared" si="15"/>
        <v>#VALUE!</v>
      </c>
      <c r="V58" s="444" t="e">
        <f t="shared" si="16"/>
        <v>#VALUE!</v>
      </c>
      <c r="W58" s="444" t="e">
        <f t="shared" si="17"/>
        <v>#VALUE!</v>
      </c>
      <c r="X58" s="444" t="e">
        <f t="shared" si="18"/>
        <v>#N/A</v>
      </c>
    </row>
    <row r="59" spans="1:24" ht="15.75" customHeight="1">
      <c r="A59" s="530">
        <v>2145500</v>
      </c>
      <c r="B59" s="486" t="s">
        <v>505</v>
      </c>
      <c r="C59" s="486" t="s">
        <v>225</v>
      </c>
      <c r="D59" s="498" t="s">
        <v>318</v>
      </c>
      <c r="E59" s="387" t="s">
        <v>94</v>
      </c>
      <c r="F59" s="48" t="e">
        <f>VLOOKUP(E59*(-1),VITPOF,2)</f>
        <v>#VALUE!</v>
      </c>
      <c r="G59" s="387" t="s">
        <v>94</v>
      </c>
      <c r="H59" s="48" t="e">
        <f t="shared" si="20"/>
        <v>#VALUE!</v>
      </c>
      <c r="I59" s="399" t="s">
        <v>94</v>
      </c>
      <c r="J59" s="264" t="e">
        <f t="shared" si="19"/>
        <v>#N/A</v>
      </c>
      <c r="K59" s="399" t="s">
        <v>94</v>
      </c>
      <c r="L59" s="264" t="e">
        <f t="shared" si="11"/>
        <v>#N/A</v>
      </c>
      <c r="M59" s="410" t="s">
        <v>94</v>
      </c>
      <c r="N59" s="267" t="e">
        <f t="shared" si="21"/>
        <v>#N/A</v>
      </c>
      <c r="O59" s="393"/>
      <c r="P59" s="442" t="e">
        <f t="shared" si="22"/>
        <v>#VALUE!</v>
      </c>
      <c r="Q59" s="443" t="s">
        <v>51</v>
      </c>
      <c r="S59" s="444" t="e">
        <f t="shared" si="13"/>
        <v>#VALUE!</v>
      </c>
      <c r="T59" s="444" t="e">
        <f t="shared" si="14"/>
        <v>#VALUE!</v>
      </c>
      <c r="U59" s="444" t="e">
        <f t="shared" si="15"/>
        <v>#VALUE!</v>
      </c>
      <c r="V59" s="444" t="e">
        <f t="shared" si="16"/>
        <v>#VALUE!</v>
      </c>
      <c r="W59" s="444" t="e">
        <f t="shared" si="17"/>
        <v>#VALUE!</v>
      </c>
      <c r="X59" s="444" t="e">
        <f t="shared" si="18"/>
        <v>#N/A</v>
      </c>
    </row>
    <row r="60" spans="1:24" ht="15.75" customHeight="1">
      <c r="A60" s="530"/>
      <c r="B60" s="486"/>
      <c r="C60" s="486"/>
      <c r="D60" s="498"/>
      <c r="E60" s="387" t="s">
        <v>94</v>
      </c>
      <c r="F60" s="48" t="e">
        <f>VLOOKUP(E60*(-1),VITPOF,2)</f>
        <v>#VALUE!</v>
      </c>
      <c r="G60" s="387" t="s">
        <v>94</v>
      </c>
      <c r="H60" s="48" t="e">
        <f t="shared" si="20"/>
        <v>#VALUE!</v>
      </c>
      <c r="I60" s="399" t="s">
        <v>94</v>
      </c>
      <c r="J60" s="264" t="e">
        <f t="shared" si="19"/>
        <v>#N/A</v>
      </c>
      <c r="K60" s="399" t="s">
        <v>94</v>
      </c>
      <c r="L60" s="264" t="e">
        <f t="shared" si="11"/>
        <v>#N/A</v>
      </c>
      <c r="M60" s="410" t="s">
        <v>94</v>
      </c>
      <c r="N60" s="267" t="e">
        <f t="shared" si="21"/>
        <v>#N/A</v>
      </c>
      <c r="O60" s="393"/>
      <c r="P60" s="442" t="e">
        <f t="shared" si="22"/>
        <v>#VALUE!</v>
      </c>
      <c r="Q60" s="443" t="s">
        <v>51</v>
      </c>
      <c r="S60" s="444" t="e">
        <f t="shared" si="13"/>
        <v>#VALUE!</v>
      </c>
      <c r="T60" s="444" t="e">
        <f t="shared" si="14"/>
        <v>#VALUE!</v>
      </c>
      <c r="U60" s="444" t="e">
        <f t="shared" si="15"/>
        <v>#VALUE!</v>
      </c>
      <c r="V60" s="444" t="e">
        <f t="shared" si="16"/>
        <v>#VALUE!</v>
      </c>
      <c r="W60" s="444" t="e">
        <f t="shared" si="17"/>
        <v>#VALUE!</v>
      </c>
      <c r="X60" s="444" t="e">
        <f t="shared" si="18"/>
        <v>#N/A</v>
      </c>
    </row>
    <row r="61" spans="1:24" ht="15.75" customHeight="1">
      <c r="A61" s="531">
        <v>2100922</v>
      </c>
      <c r="B61" s="488" t="s">
        <v>506</v>
      </c>
      <c r="C61" s="488" t="s">
        <v>507</v>
      </c>
      <c r="D61" s="498" t="s">
        <v>409</v>
      </c>
      <c r="E61" s="387" t="s">
        <v>94</v>
      </c>
      <c r="F61" s="48" t="e">
        <f>VLOOKUP(E61*(-1),VITPOF,2)</f>
        <v>#VALUE!</v>
      </c>
      <c r="G61" s="387" t="s">
        <v>94</v>
      </c>
      <c r="H61" s="48" t="e">
        <f t="shared" si="20"/>
        <v>#VALUE!</v>
      </c>
      <c r="I61" s="399" t="s">
        <v>94</v>
      </c>
      <c r="J61" s="264" t="e">
        <f t="shared" si="19"/>
        <v>#N/A</v>
      </c>
      <c r="K61" s="399" t="s">
        <v>94</v>
      </c>
      <c r="L61" s="264" t="e">
        <f t="shared" si="11"/>
        <v>#N/A</v>
      </c>
      <c r="M61" s="410" t="s">
        <v>94</v>
      </c>
      <c r="N61" s="267" t="e">
        <f t="shared" si="21"/>
        <v>#N/A</v>
      </c>
      <c r="O61" s="393"/>
      <c r="P61" s="442" t="e">
        <f t="shared" si="22"/>
        <v>#VALUE!</v>
      </c>
      <c r="Q61" s="443" t="s">
        <v>51</v>
      </c>
      <c r="S61" s="444" t="e">
        <f t="shared" si="13"/>
        <v>#VALUE!</v>
      </c>
      <c r="T61" s="444" t="e">
        <f t="shared" si="14"/>
        <v>#VALUE!</v>
      </c>
      <c r="U61" s="444" t="e">
        <f t="shared" si="15"/>
        <v>#VALUE!</v>
      </c>
      <c r="V61" s="444" t="e">
        <f t="shared" si="16"/>
        <v>#VALUE!</v>
      </c>
      <c r="W61" s="444" t="e">
        <f t="shared" si="17"/>
        <v>#VALUE!</v>
      </c>
      <c r="X61" s="444" t="e">
        <f t="shared" si="18"/>
        <v>#N/A</v>
      </c>
    </row>
    <row r="62" spans="1:24" ht="15.75" customHeight="1">
      <c r="A62" s="530">
        <v>2101101</v>
      </c>
      <c r="B62" s="486" t="s">
        <v>508</v>
      </c>
      <c r="C62" s="486" t="s">
        <v>131</v>
      </c>
      <c r="D62" s="498" t="s">
        <v>409</v>
      </c>
      <c r="E62" s="387" t="s">
        <v>94</v>
      </c>
      <c r="F62" s="48" t="e">
        <f>VLOOKUP(E62*(-1),VITPOF,2)</f>
        <v>#VALUE!</v>
      </c>
      <c r="G62" s="387" t="s">
        <v>94</v>
      </c>
      <c r="H62" s="48" t="e">
        <f t="shared" si="20"/>
        <v>#VALUE!</v>
      </c>
      <c r="I62" s="399" t="s">
        <v>94</v>
      </c>
      <c r="J62" s="264" t="e">
        <f t="shared" si="19"/>
        <v>#N/A</v>
      </c>
      <c r="K62" s="399" t="s">
        <v>94</v>
      </c>
      <c r="L62" s="264" t="e">
        <f t="shared" si="11"/>
        <v>#N/A</v>
      </c>
      <c r="M62" s="410" t="s">
        <v>94</v>
      </c>
      <c r="N62" s="267" t="e">
        <f t="shared" si="21"/>
        <v>#N/A</v>
      </c>
      <c r="O62" s="393"/>
      <c r="P62" s="442" t="e">
        <f t="shared" si="22"/>
        <v>#VALUE!</v>
      </c>
      <c r="Q62" s="443" t="s">
        <v>51</v>
      </c>
      <c r="S62" s="444" t="e">
        <f t="shared" si="13"/>
        <v>#VALUE!</v>
      </c>
      <c r="T62" s="444" t="e">
        <f t="shared" si="14"/>
        <v>#VALUE!</v>
      </c>
      <c r="U62" s="444" t="e">
        <f t="shared" si="15"/>
        <v>#VALUE!</v>
      </c>
      <c r="V62" s="444" t="e">
        <f t="shared" si="16"/>
        <v>#VALUE!</v>
      </c>
      <c r="W62" s="444" t="e">
        <f t="shared" si="17"/>
        <v>#VALUE!</v>
      </c>
      <c r="X62" s="444" t="e">
        <f t="shared" si="18"/>
        <v>#N/A</v>
      </c>
    </row>
    <row r="63" spans="1:24" ht="15.75" customHeight="1">
      <c r="A63" s="530">
        <v>2100819</v>
      </c>
      <c r="B63" s="486" t="s">
        <v>509</v>
      </c>
      <c r="C63" s="486" t="s">
        <v>397</v>
      </c>
      <c r="D63" s="498" t="s">
        <v>409</v>
      </c>
      <c r="E63" s="387" t="s">
        <v>94</v>
      </c>
      <c r="F63" s="48" t="e">
        <f>VLOOKUP(E63*(-1),VITPOF,2)</f>
        <v>#VALUE!</v>
      </c>
      <c r="G63" s="387" t="s">
        <v>94</v>
      </c>
      <c r="H63" s="48" t="e">
        <f t="shared" si="20"/>
        <v>#VALUE!</v>
      </c>
      <c r="I63" s="399" t="s">
        <v>94</v>
      </c>
      <c r="J63" s="264" t="e">
        <f t="shared" si="19"/>
        <v>#N/A</v>
      </c>
      <c r="K63" s="399" t="s">
        <v>94</v>
      </c>
      <c r="L63" s="264" t="e">
        <f t="shared" si="11"/>
        <v>#N/A</v>
      </c>
      <c r="M63" s="410" t="s">
        <v>94</v>
      </c>
      <c r="N63" s="267" t="e">
        <f t="shared" si="21"/>
        <v>#N/A</v>
      </c>
      <c r="O63" s="393"/>
      <c r="P63" s="442" t="e">
        <f t="shared" si="22"/>
        <v>#VALUE!</v>
      </c>
      <c r="Q63" s="443" t="s">
        <v>51</v>
      </c>
      <c r="S63" s="444" t="e">
        <f t="shared" si="13"/>
        <v>#VALUE!</v>
      </c>
      <c r="T63" s="444" t="e">
        <f t="shared" si="14"/>
        <v>#VALUE!</v>
      </c>
      <c r="U63" s="444" t="e">
        <f t="shared" si="15"/>
        <v>#VALUE!</v>
      </c>
      <c r="V63" s="444" t="e">
        <f t="shared" si="16"/>
        <v>#VALUE!</v>
      </c>
      <c r="W63" s="444" t="e">
        <f t="shared" si="17"/>
        <v>#VALUE!</v>
      </c>
      <c r="X63" s="444" t="e">
        <f t="shared" si="18"/>
        <v>#N/A</v>
      </c>
    </row>
    <row r="64" spans="1:24" ht="15.75" customHeight="1">
      <c r="A64" s="530">
        <v>2101113</v>
      </c>
      <c r="B64" s="486" t="s">
        <v>510</v>
      </c>
      <c r="C64" s="486" t="s">
        <v>511</v>
      </c>
      <c r="D64" s="498" t="s">
        <v>409</v>
      </c>
      <c r="E64" s="387" t="s">
        <v>94</v>
      </c>
      <c r="F64" s="48" t="e">
        <f>VLOOKUP(E64*(-1),VITPOF,2)</f>
        <v>#VALUE!</v>
      </c>
      <c r="G64" s="387" t="s">
        <v>94</v>
      </c>
      <c r="H64" s="48" t="e">
        <f t="shared" si="20"/>
        <v>#VALUE!</v>
      </c>
      <c r="I64" s="399" t="s">
        <v>94</v>
      </c>
      <c r="J64" s="264" t="e">
        <f t="shared" si="19"/>
        <v>#N/A</v>
      </c>
      <c r="K64" s="399" t="s">
        <v>94</v>
      </c>
      <c r="L64" s="264" t="e">
        <f t="shared" si="11"/>
        <v>#N/A</v>
      </c>
      <c r="M64" s="410" t="s">
        <v>94</v>
      </c>
      <c r="N64" s="267" t="e">
        <f t="shared" si="21"/>
        <v>#N/A</v>
      </c>
      <c r="O64" s="393"/>
      <c r="P64" s="442" t="e">
        <f t="shared" si="22"/>
        <v>#VALUE!</v>
      </c>
      <c r="Q64" s="443" t="s">
        <v>51</v>
      </c>
      <c r="S64" s="444" t="e">
        <f t="shared" si="13"/>
        <v>#VALUE!</v>
      </c>
      <c r="T64" s="444" t="e">
        <f t="shared" si="14"/>
        <v>#VALUE!</v>
      </c>
      <c r="U64" s="444" t="e">
        <f t="shared" si="15"/>
        <v>#VALUE!</v>
      </c>
      <c r="V64" s="444" t="e">
        <f t="shared" si="16"/>
        <v>#VALUE!</v>
      </c>
      <c r="W64" s="444" t="e">
        <f t="shared" si="17"/>
        <v>#VALUE!</v>
      </c>
      <c r="X64" s="444" t="e">
        <f t="shared" si="18"/>
        <v>#N/A</v>
      </c>
    </row>
    <row r="65" spans="1:24" ht="15.75" customHeight="1">
      <c r="A65" s="530">
        <v>2100915</v>
      </c>
      <c r="B65" s="486" t="s">
        <v>512</v>
      </c>
      <c r="C65" s="486" t="s">
        <v>513</v>
      </c>
      <c r="D65" s="498" t="s">
        <v>409</v>
      </c>
      <c r="E65" s="387" t="s">
        <v>94</v>
      </c>
      <c r="F65" s="48" t="e">
        <f>VLOOKUP(E65*(-1),VITPOF,2)</f>
        <v>#VALUE!</v>
      </c>
      <c r="G65" s="387" t="s">
        <v>94</v>
      </c>
      <c r="H65" s="48" t="e">
        <f t="shared" si="20"/>
        <v>#VALUE!</v>
      </c>
      <c r="I65" s="399" t="s">
        <v>94</v>
      </c>
      <c r="J65" s="264" t="e">
        <f t="shared" si="19"/>
        <v>#N/A</v>
      </c>
      <c r="K65" s="399" t="s">
        <v>94</v>
      </c>
      <c r="L65" s="264" t="e">
        <f t="shared" si="11"/>
        <v>#N/A</v>
      </c>
      <c r="M65" s="410" t="s">
        <v>94</v>
      </c>
      <c r="N65" s="267" t="e">
        <f t="shared" si="21"/>
        <v>#N/A</v>
      </c>
      <c r="O65" s="393"/>
      <c r="P65" s="442" t="e">
        <f t="shared" si="22"/>
        <v>#VALUE!</v>
      </c>
      <c r="Q65" s="443" t="s">
        <v>51</v>
      </c>
      <c r="S65" s="444" t="e">
        <f t="shared" si="13"/>
        <v>#VALUE!</v>
      </c>
      <c r="T65" s="444" t="e">
        <f t="shared" si="14"/>
        <v>#VALUE!</v>
      </c>
      <c r="U65" s="444" t="e">
        <f t="shared" si="15"/>
        <v>#VALUE!</v>
      </c>
      <c r="V65" s="444" t="e">
        <f t="shared" si="16"/>
        <v>#VALUE!</v>
      </c>
      <c r="W65" s="444" t="e">
        <f t="shared" si="17"/>
        <v>#VALUE!</v>
      </c>
      <c r="X65" s="444" t="e">
        <f t="shared" si="18"/>
        <v>#N/A</v>
      </c>
    </row>
    <row r="66" spans="1:24" ht="15.75" customHeight="1">
      <c r="A66" s="530">
        <v>2125114</v>
      </c>
      <c r="B66" s="486" t="s">
        <v>514</v>
      </c>
      <c r="C66" s="486" t="s">
        <v>515</v>
      </c>
      <c r="D66" s="498" t="s">
        <v>409</v>
      </c>
      <c r="E66" s="387" t="s">
        <v>94</v>
      </c>
      <c r="F66" s="48" t="e">
        <f>VLOOKUP(E66*(-1),VITPOF,2)</f>
        <v>#VALUE!</v>
      </c>
      <c r="G66" s="387" t="s">
        <v>94</v>
      </c>
      <c r="H66" s="48" t="e">
        <f aca="true" t="shared" si="23" ref="H66:H94">VLOOKUP(G66*(-1),HAIESPOF,2)</f>
        <v>#VALUE!</v>
      </c>
      <c r="I66" s="399" t="s">
        <v>94</v>
      </c>
      <c r="J66" s="264" t="e">
        <f aca="true" t="shared" si="24" ref="J66:J94">VLOOKUP(I66,HAUTPOF,2)</f>
        <v>#N/A</v>
      </c>
      <c r="K66" s="399" t="s">
        <v>94</v>
      </c>
      <c r="L66" s="264" t="e">
        <f t="shared" si="11"/>
        <v>#N/A</v>
      </c>
      <c r="M66" s="410" t="s">
        <v>94</v>
      </c>
      <c r="N66" s="267" t="e">
        <f t="shared" si="9"/>
        <v>#N/A</v>
      </c>
      <c r="O66" s="393"/>
      <c r="P66" s="442" t="e">
        <f t="shared" si="10"/>
        <v>#VALUE!</v>
      </c>
      <c r="Q66" s="443" t="s">
        <v>51</v>
      </c>
      <c r="S66" s="444" t="e">
        <f t="shared" si="13"/>
        <v>#VALUE!</v>
      </c>
      <c r="T66" s="444" t="e">
        <f t="shared" si="14"/>
        <v>#VALUE!</v>
      </c>
      <c r="U66" s="444" t="e">
        <f t="shared" si="15"/>
        <v>#VALUE!</v>
      </c>
      <c r="V66" s="444" t="e">
        <f t="shared" si="16"/>
        <v>#VALUE!</v>
      </c>
      <c r="W66" s="444" t="e">
        <f t="shared" si="17"/>
        <v>#VALUE!</v>
      </c>
      <c r="X66" s="444" t="e">
        <f t="shared" si="18"/>
        <v>#N/A</v>
      </c>
    </row>
    <row r="67" spans="1:24" ht="15.75" customHeight="1">
      <c r="A67" s="530">
        <v>2100733</v>
      </c>
      <c r="B67" s="486" t="s">
        <v>516</v>
      </c>
      <c r="C67" s="486" t="s">
        <v>517</v>
      </c>
      <c r="D67" s="498" t="s">
        <v>409</v>
      </c>
      <c r="E67" s="387" t="s">
        <v>94</v>
      </c>
      <c r="F67" s="48" t="e">
        <f>VLOOKUP(E67*(-1),VITPOF,2)</f>
        <v>#VALUE!</v>
      </c>
      <c r="G67" s="387" t="s">
        <v>94</v>
      </c>
      <c r="H67" s="48" t="e">
        <f t="shared" si="23"/>
        <v>#VALUE!</v>
      </c>
      <c r="I67" s="399" t="s">
        <v>94</v>
      </c>
      <c r="J67" s="264" t="e">
        <f t="shared" si="24"/>
        <v>#N/A</v>
      </c>
      <c r="K67" s="399" t="s">
        <v>94</v>
      </c>
      <c r="L67" s="264" t="e">
        <f t="shared" si="11"/>
        <v>#N/A</v>
      </c>
      <c r="M67" s="410" t="s">
        <v>94</v>
      </c>
      <c r="N67" s="267" t="e">
        <f t="shared" si="9"/>
        <v>#N/A</v>
      </c>
      <c r="O67" s="393"/>
      <c r="P67" s="442" t="e">
        <f t="shared" si="10"/>
        <v>#VALUE!</v>
      </c>
      <c r="Q67" s="443" t="s">
        <v>51</v>
      </c>
      <c r="S67" s="444" t="e">
        <f t="shared" si="13"/>
        <v>#VALUE!</v>
      </c>
      <c r="T67" s="444" t="e">
        <f t="shared" si="14"/>
        <v>#VALUE!</v>
      </c>
      <c r="U67" s="444" t="e">
        <f t="shared" si="15"/>
        <v>#VALUE!</v>
      </c>
      <c r="V67" s="444" t="e">
        <f t="shared" si="16"/>
        <v>#VALUE!</v>
      </c>
      <c r="W67" s="444" t="e">
        <f t="shared" si="17"/>
        <v>#VALUE!</v>
      </c>
      <c r="X67" s="444" t="e">
        <f t="shared" si="18"/>
        <v>#N/A</v>
      </c>
    </row>
    <row r="68" spans="1:24" ht="15.75" customHeight="1">
      <c r="A68" s="530"/>
      <c r="B68" s="486"/>
      <c r="C68" s="486"/>
      <c r="D68" s="498"/>
      <c r="E68" s="387" t="s">
        <v>94</v>
      </c>
      <c r="F68" s="48" t="e">
        <f>VLOOKUP(E68*(-1),VITPOF,2)</f>
        <v>#VALUE!</v>
      </c>
      <c r="G68" s="387" t="s">
        <v>94</v>
      </c>
      <c r="H68" s="48" t="e">
        <f t="shared" si="23"/>
        <v>#VALUE!</v>
      </c>
      <c r="I68" s="399" t="s">
        <v>94</v>
      </c>
      <c r="J68" s="264" t="e">
        <f t="shared" si="24"/>
        <v>#N/A</v>
      </c>
      <c r="K68" s="399" t="s">
        <v>94</v>
      </c>
      <c r="L68" s="264" t="e">
        <f t="shared" si="11"/>
        <v>#N/A</v>
      </c>
      <c r="M68" s="410" t="s">
        <v>94</v>
      </c>
      <c r="N68" s="267" t="e">
        <f t="shared" si="9"/>
        <v>#N/A</v>
      </c>
      <c r="O68" s="393"/>
      <c r="P68" s="442" t="e">
        <f t="shared" si="10"/>
        <v>#VALUE!</v>
      </c>
      <c r="Q68" s="443" t="s">
        <v>51</v>
      </c>
      <c r="S68" s="444" t="e">
        <f t="shared" si="13"/>
        <v>#VALUE!</v>
      </c>
      <c r="T68" s="444" t="e">
        <f t="shared" si="14"/>
        <v>#VALUE!</v>
      </c>
      <c r="U68" s="444" t="e">
        <f t="shared" si="15"/>
        <v>#VALUE!</v>
      </c>
      <c r="V68" s="444" t="e">
        <f t="shared" si="16"/>
        <v>#VALUE!</v>
      </c>
      <c r="W68" s="444" t="e">
        <f t="shared" si="17"/>
        <v>#VALUE!</v>
      </c>
      <c r="X68" s="444" t="e">
        <f t="shared" si="18"/>
        <v>#N/A</v>
      </c>
    </row>
    <row r="69" spans="1:24" ht="15.75" customHeight="1">
      <c r="A69" s="530">
        <v>1906771</v>
      </c>
      <c r="B69" s="486" t="s">
        <v>518</v>
      </c>
      <c r="C69" s="486" t="s">
        <v>519</v>
      </c>
      <c r="D69" s="498" t="s">
        <v>317</v>
      </c>
      <c r="E69" s="387" t="s">
        <v>94</v>
      </c>
      <c r="F69" s="48" t="e">
        <f>VLOOKUP(E69*(-1),VITPOF,2)</f>
        <v>#VALUE!</v>
      </c>
      <c r="G69" s="387" t="s">
        <v>94</v>
      </c>
      <c r="H69" s="48" t="e">
        <f t="shared" si="23"/>
        <v>#VALUE!</v>
      </c>
      <c r="I69" s="399" t="s">
        <v>94</v>
      </c>
      <c r="J69" s="264" t="e">
        <f t="shared" si="24"/>
        <v>#N/A</v>
      </c>
      <c r="K69" s="399" t="s">
        <v>94</v>
      </c>
      <c r="L69" s="264" t="e">
        <f aca="true" t="shared" si="25" ref="L69:L105">VLOOKUP(K69,PENTPOF,2)</f>
        <v>#N/A</v>
      </c>
      <c r="M69" s="410" t="s">
        <v>94</v>
      </c>
      <c r="N69" s="267" t="e">
        <f t="shared" si="9"/>
        <v>#N/A</v>
      </c>
      <c r="O69" s="393"/>
      <c r="P69" s="442" t="e">
        <f t="shared" si="10"/>
        <v>#VALUE!</v>
      </c>
      <c r="Q69" s="443" t="s">
        <v>51</v>
      </c>
      <c r="S69" s="444" t="e">
        <f t="shared" si="13"/>
        <v>#VALUE!</v>
      </c>
      <c r="T69" s="444" t="e">
        <f t="shared" si="14"/>
        <v>#VALUE!</v>
      </c>
      <c r="U69" s="444" t="e">
        <f t="shared" si="15"/>
        <v>#VALUE!</v>
      </c>
      <c r="V69" s="444" t="e">
        <f t="shared" si="16"/>
        <v>#VALUE!</v>
      </c>
      <c r="W69" s="444" t="e">
        <f t="shared" si="17"/>
        <v>#VALUE!</v>
      </c>
      <c r="X69" s="444" t="e">
        <f t="shared" si="18"/>
        <v>#N/A</v>
      </c>
    </row>
    <row r="70" spans="1:24" ht="15.75" customHeight="1">
      <c r="A70" s="530">
        <v>1784035</v>
      </c>
      <c r="B70" s="486" t="s">
        <v>324</v>
      </c>
      <c r="C70" s="486" t="s">
        <v>520</v>
      </c>
      <c r="D70" s="498" t="s">
        <v>317</v>
      </c>
      <c r="E70" s="387" t="s">
        <v>94</v>
      </c>
      <c r="F70" s="48" t="e">
        <f>VLOOKUP(E70*(-1),VITPOF,2)</f>
        <v>#VALUE!</v>
      </c>
      <c r="G70" s="387" t="s">
        <v>94</v>
      </c>
      <c r="H70" s="48" t="e">
        <f t="shared" si="23"/>
        <v>#VALUE!</v>
      </c>
      <c r="I70" s="399" t="s">
        <v>94</v>
      </c>
      <c r="J70" s="264" t="e">
        <f t="shared" si="24"/>
        <v>#N/A</v>
      </c>
      <c r="K70" s="399" t="s">
        <v>94</v>
      </c>
      <c r="L70" s="264" t="e">
        <f t="shared" si="25"/>
        <v>#N/A</v>
      </c>
      <c r="M70" s="410" t="s">
        <v>94</v>
      </c>
      <c r="N70" s="267" t="e">
        <f t="shared" si="9"/>
        <v>#N/A</v>
      </c>
      <c r="O70" s="393"/>
      <c r="P70" s="442" t="e">
        <f t="shared" si="10"/>
        <v>#VALUE!</v>
      </c>
      <c r="Q70" s="443" t="s">
        <v>51</v>
      </c>
      <c r="S70" s="444" t="e">
        <f t="shared" si="13"/>
        <v>#VALUE!</v>
      </c>
      <c r="T70" s="444" t="e">
        <f t="shared" si="14"/>
        <v>#VALUE!</v>
      </c>
      <c r="U70" s="444" t="e">
        <f t="shared" si="15"/>
        <v>#VALUE!</v>
      </c>
      <c r="V70" s="444" t="e">
        <f t="shared" si="16"/>
        <v>#VALUE!</v>
      </c>
      <c r="W70" s="444" t="e">
        <f t="shared" si="17"/>
        <v>#VALUE!</v>
      </c>
      <c r="X70" s="444" t="e">
        <f t="shared" si="18"/>
        <v>#N/A</v>
      </c>
    </row>
    <row r="71" spans="1:24" ht="15.75" customHeight="1">
      <c r="A71" s="530">
        <v>2099606</v>
      </c>
      <c r="B71" s="486" t="s">
        <v>521</v>
      </c>
      <c r="C71" s="486" t="s">
        <v>502</v>
      </c>
      <c r="D71" s="498" t="s">
        <v>317</v>
      </c>
      <c r="E71" s="387" t="s">
        <v>94</v>
      </c>
      <c r="F71" s="48" t="e">
        <f>VLOOKUP(E71*(-1),VITPOF,2)</f>
        <v>#VALUE!</v>
      </c>
      <c r="G71" s="387" t="s">
        <v>94</v>
      </c>
      <c r="H71" s="48" t="e">
        <f t="shared" si="23"/>
        <v>#VALUE!</v>
      </c>
      <c r="I71" s="399" t="s">
        <v>94</v>
      </c>
      <c r="J71" s="264" t="e">
        <f t="shared" si="24"/>
        <v>#N/A</v>
      </c>
      <c r="K71" s="399" t="s">
        <v>94</v>
      </c>
      <c r="L71" s="264" t="e">
        <f t="shared" si="25"/>
        <v>#N/A</v>
      </c>
      <c r="M71" s="410" t="s">
        <v>94</v>
      </c>
      <c r="N71" s="267" t="e">
        <f t="shared" si="9"/>
        <v>#N/A</v>
      </c>
      <c r="O71" s="393"/>
      <c r="P71" s="442" t="e">
        <f t="shared" si="10"/>
        <v>#VALUE!</v>
      </c>
      <c r="Q71" s="443" t="s">
        <v>51</v>
      </c>
      <c r="S71" s="444" t="e">
        <f t="shared" si="13"/>
        <v>#VALUE!</v>
      </c>
      <c r="T71" s="444" t="e">
        <f t="shared" si="14"/>
        <v>#VALUE!</v>
      </c>
      <c r="U71" s="444" t="e">
        <f t="shared" si="15"/>
        <v>#VALUE!</v>
      </c>
      <c r="V71" s="444" t="e">
        <f t="shared" si="16"/>
        <v>#VALUE!</v>
      </c>
      <c r="W71" s="444" t="e">
        <f t="shared" si="17"/>
        <v>#VALUE!</v>
      </c>
      <c r="X71" s="444" t="e">
        <f t="shared" si="18"/>
        <v>#N/A</v>
      </c>
    </row>
    <row r="72" spans="1:24" ht="15.75" customHeight="1">
      <c r="A72" s="530">
        <v>2082284</v>
      </c>
      <c r="B72" s="486" t="s">
        <v>325</v>
      </c>
      <c r="C72" s="486" t="s">
        <v>522</v>
      </c>
      <c r="D72" s="498" t="s">
        <v>317</v>
      </c>
      <c r="E72" s="387" t="s">
        <v>94</v>
      </c>
      <c r="F72" s="48" t="e">
        <f>VLOOKUP(E72*(-1),VITPOF,2)</f>
        <v>#VALUE!</v>
      </c>
      <c r="G72" s="387" t="s">
        <v>94</v>
      </c>
      <c r="H72" s="48" t="e">
        <f t="shared" si="23"/>
        <v>#VALUE!</v>
      </c>
      <c r="I72" s="399" t="s">
        <v>94</v>
      </c>
      <c r="J72" s="264" t="e">
        <f t="shared" si="24"/>
        <v>#N/A</v>
      </c>
      <c r="K72" s="399" t="s">
        <v>94</v>
      </c>
      <c r="L72" s="264" t="e">
        <f t="shared" si="25"/>
        <v>#N/A</v>
      </c>
      <c r="M72" s="410" t="s">
        <v>94</v>
      </c>
      <c r="N72" s="267" t="e">
        <f t="shared" si="9"/>
        <v>#N/A</v>
      </c>
      <c r="O72" s="393"/>
      <c r="P72" s="442" t="e">
        <f t="shared" si="10"/>
        <v>#VALUE!</v>
      </c>
      <c r="Q72" s="443" t="s">
        <v>51</v>
      </c>
      <c r="S72" s="444" t="e">
        <f t="shared" si="13"/>
        <v>#VALUE!</v>
      </c>
      <c r="T72" s="444" t="e">
        <f t="shared" si="14"/>
        <v>#VALUE!</v>
      </c>
      <c r="U72" s="444" t="e">
        <f t="shared" si="15"/>
        <v>#VALUE!</v>
      </c>
      <c r="V72" s="444" t="e">
        <f t="shared" si="16"/>
        <v>#VALUE!</v>
      </c>
      <c r="W72" s="444" t="e">
        <f t="shared" si="17"/>
        <v>#VALUE!</v>
      </c>
      <c r="X72" s="444" t="e">
        <f t="shared" si="18"/>
        <v>#N/A</v>
      </c>
    </row>
    <row r="73" spans="1:24" ht="15.75" customHeight="1">
      <c r="A73" s="530">
        <v>2106465</v>
      </c>
      <c r="B73" s="486" t="s">
        <v>523</v>
      </c>
      <c r="C73" s="486" t="s">
        <v>524</v>
      </c>
      <c r="D73" s="498" t="s">
        <v>317</v>
      </c>
      <c r="E73" s="387" t="s">
        <v>94</v>
      </c>
      <c r="F73" s="48" t="e">
        <f>VLOOKUP(E73*(-1),VITPOF,2)</f>
        <v>#VALUE!</v>
      </c>
      <c r="G73" s="387" t="s">
        <v>94</v>
      </c>
      <c r="H73" s="48" t="e">
        <f t="shared" si="23"/>
        <v>#VALUE!</v>
      </c>
      <c r="I73" s="399" t="s">
        <v>94</v>
      </c>
      <c r="J73" s="264" t="e">
        <f t="shared" si="24"/>
        <v>#N/A</v>
      </c>
      <c r="K73" s="399" t="s">
        <v>94</v>
      </c>
      <c r="L73" s="264" t="e">
        <f t="shared" si="25"/>
        <v>#N/A</v>
      </c>
      <c r="M73" s="410" t="s">
        <v>94</v>
      </c>
      <c r="N73" s="267" t="e">
        <f t="shared" si="9"/>
        <v>#N/A</v>
      </c>
      <c r="O73" s="393"/>
      <c r="P73" s="442" t="e">
        <f t="shared" si="10"/>
        <v>#VALUE!</v>
      </c>
      <c r="Q73" s="443" t="s">
        <v>51</v>
      </c>
      <c r="S73" s="444" t="e">
        <f t="shared" si="13"/>
        <v>#VALUE!</v>
      </c>
      <c r="T73" s="444" t="e">
        <f t="shared" si="14"/>
        <v>#VALUE!</v>
      </c>
      <c r="U73" s="444" t="e">
        <f t="shared" si="15"/>
        <v>#VALUE!</v>
      </c>
      <c r="V73" s="444" t="e">
        <f t="shared" si="16"/>
        <v>#VALUE!</v>
      </c>
      <c r="W73" s="444" t="e">
        <f t="shared" si="17"/>
        <v>#VALUE!</v>
      </c>
      <c r="X73" s="444" t="e">
        <f t="shared" si="18"/>
        <v>#N/A</v>
      </c>
    </row>
    <row r="74" spans="1:24" ht="15.75" customHeight="1">
      <c r="A74" s="530"/>
      <c r="B74" s="486"/>
      <c r="C74" s="486"/>
      <c r="D74" s="498"/>
      <c r="E74" s="387" t="s">
        <v>94</v>
      </c>
      <c r="F74" s="48" t="e">
        <f>VLOOKUP(E74*(-1),VITPOF,2)</f>
        <v>#VALUE!</v>
      </c>
      <c r="G74" s="387" t="s">
        <v>94</v>
      </c>
      <c r="H74" s="48" t="e">
        <f t="shared" si="23"/>
        <v>#VALUE!</v>
      </c>
      <c r="I74" s="399" t="s">
        <v>94</v>
      </c>
      <c r="J74" s="264" t="e">
        <f t="shared" si="24"/>
        <v>#N/A</v>
      </c>
      <c r="K74" s="399" t="s">
        <v>94</v>
      </c>
      <c r="L74" s="264" t="e">
        <f t="shared" si="25"/>
        <v>#N/A</v>
      </c>
      <c r="M74" s="410" t="s">
        <v>94</v>
      </c>
      <c r="N74" s="267" t="e">
        <f t="shared" si="9"/>
        <v>#N/A</v>
      </c>
      <c r="O74" s="393"/>
      <c r="P74" s="442" t="e">
        <f t="shared" si="10"/>
        <v>#VALUE!</v>
      </c>
      <c r="Q74" s="443" t="s">
        <v>51</v>
      </c>
      <c r="S74" s="444" t="e">
        <f aca="true" t="shared" si="26" ref="S74:S105">RANK(E74,$E$10:$E$130,2)</f>
        <v>#VALUE!</v>
      </c>
      <c r="T74" s="444" t="e">
        <f aca="true" t="shared" si="27" ref="T74:T105">RANK(G74,$G$10:$G$130,2)</f>
        <v>#VALUE!</v>
      </c>
      <c r="U74" s="444" t="e">
        <f aca="true" t="shared" si="28" ref="U74:U105">RANK(I74,$I$10:$I$130,0)</f>
        <v>#VALUE!</v>
      </c>
      <c r="V74" s="444" t="e">
        <f aca="true" t="shared" si="29" ref="V74:V105">RANK(K74,$K$10:$K$130,0)</f>
        <v>#VALUE!</v>
      </c>
      <c r="W74" s="444" t="e">
        <f aca="true" t="shared" si="30" ref="W74:W105">RANK(M74,$M$10:$M$130,0)</f>
        <v>#VALUE!</v>
      </c>
      <c r="X74" s="444" t="e">
        <f aca="true" t="shared" si="31" ref="X74:X105">RANK(Y74,$Y$10:$Y$130,0)</f>
        <v>#N/A</v>
      </c>
    </row>
    <row r="75" spans="1:24" ht="15.75" customHeight="1">
      <c r="A75" s="530">
        <v>1915227</v>
      </c>
      <c r="B75" s="486" t="s">
        <v>525</v>
      </c>
      <c r="C75" s="486" t="s">
        <v>526</v>
      </c>
      <c r="D75" s="498" t="s">
        <v>237</v>
      </c>
      <c r="E75" s="387" t="s">
        <v>94</v>
      </c>
      <c r="F75" s="48" t="e">
        <f>VLOOKUP(E75*(-1),VITPOF,2)</f>
        <v>#VALUE!</v>
      </c>
      <c r="G75" s="387" t="s">
        <v>94</v>
      </c>
      <c r="H75" s="48" t="e">
        <f t="shared" si="23"/>
        <v>#VALUE!</v>
      </c>
      <c r="I75" s="399" t="s">
        <v>94</v>
      </c>
      <c r="J75" s="264" t="e">
        <f t="shared" si="24"/>
        <v>#N/A</v>
      </c>
      <c r="K75" s="399" t="s">
        <v>94</v>
      </c>
      <c r="L75" s="264" t="e">
        <f t="shared" si="25"/>
        <v>#N/A</v>
      </c>
      <c r="M75" s="410" t="s">
        <v>94</v>
      </c>
      <c r="N75" s="267" t="e">
        <f t="shared" si="9"/>
        <v>#N/A</v>
      </c>
      <c r="O75" s="393"/>
      <c r="P75" s="442" t="e">
        <f t="shared" si="10"/>
        <v>#VALUE!</v>
      </c>
      <c r="Q75" s="443" t="s">
        <v>51</v>
      </c>
      <c r="S75" s="444" t="e">
        <f t="shared" si="26"/>
        <v>#VALUE!</v>
      </c>
      <c r="T75" s="444" t="e">
        <f t="shared" si="27"/>
        <v>#VALUE!</v>
      </c>
      <c r="U75" s="444" t="e">
        <f t="shared" si="28"/>
        <v>#VALUE!</v>
      </c>
      <c r="V75" s="444" t="e">
        <f t="shared" si="29"/>
        <v>#VALUE!</v>
      </c>
      <c r="W75" s="444" t="e">
        <f t="shared" si="30"/>
        <v>#VALUE!</v>
      </c>
      <c r="X75" s="444" t="e">
        <f t="shared" si="31"/>
        <v>#N/A</v>
      </c>
    </row>
    <row r="76" spans="1:24" ht="15.75" customHeight="1">
      <c r="A76" s="530">
        <v>2137467</v>
      </c>
      <c r="B76" s="486" t="s">
        <v>252</v>
      </c>
      <c r="C76" s="486" t="s">
        <v>527</v>
      </c>
      <c r="D76" s="498" t="s">
        <v>237</v>
      </c>
      <c r="E76" s="387" t="s">
        <v>94</v>
      </c>
      <c r="F76" s="48" t="e">
        <f>VLOOKUP(E76*(-1),VITPOF,2)</f>
        <v>#VALUE!</v>
      </c>
      <c r="G76" s="387" t="s">
        <v>94</v>
      </c>
      <c r="H76" s="48" t="e">
        <f t="shared" si="23"/>
        <v>#VALUE!</v>
      </c>
      <c r="I76" s="399" t="s">
        <v>94</v>
      </c>
      <c r="J76" s="264" t="e">
        <f t="shared" si="24"/>
        <v>#N/A</v>
      </c>
      <c r="K76" s="399" t="s">
        <v>94</v>
      </c>
      <c r="L76" s="264" t="e">
        <f t="shared" si="25"/>
        <v>#N/A</v>
      </c>
      <c r="M76" s="410" t="s">
        <v>94</v>
      </c>
      <c r="N76" s="267" t="e">
        <f t="shared" si="9"/>
        <v>#N/A</v>
      </c>
      <c r="O76" s="393"/>
      <c r="P76" s="442" t="e">
        <f t="shared" si="10"/>
        <v>#VALUE!</v>
      </c>
      <c r="Q76" s="443" t="s">
        <v>51</v>
      </c>
      <c r="S76" s="444" t="e">
        <f t="shared" si="26"/>
        <v>#VALUE!</v>
      </c>
      <c r="T76" s="444" t="e">
        <f t="shared" si="27"/>
        <v>#VALUE!</v>
      </c>
      <c r="U76" s="444" t="e">
        <f t="shared" si="28"/>
        <v>#VALUE!</v>
      </c>
      <c r="V76" s="444" t="e">
        <f t="shared" si="29"/>
        <v>#VALUE!</v>
      </c>
      <c r="W76" s="444" t="e">
        <f t="shared" si="30"/>
        <v>#VALUE!</v>
      </c>
      <c r="X76" s="444" t="e">
        <f t="shared" si="31"/>
        <v>#N/A</v>
      </c>
    </row>
    <row r="77" spans="1:24" ht="15.75" customHeight="1">
      <c r="A77" s="530"/>
      <c r="B77" s="486"/>
      <c r="C77" s="486"/>
      <c r="D77" s="498"/>
      <c r="E77" s="387" t="s">
        <v>94</v>
      </c>
      <c r="F77" s="48" t="e">
        <f>VLOOKUP(E77*(-1),VITPOF,2)</f>
        <v>#VALUE!</v>
      </c>
      <c r="G77" s="387" t="s">
        <v>94</v>
      </c>
      <c r="H77" s="48" t="e">
        <f t="shared" si="23"/>
        <v>#VALUE!</v>
      </c>
      <c r="I77" s="399" t="s">
        <v>94</v>
      </c>
      <c r="J77" s="264" t="e">
        <f t="shared" si="24"/>
        <v>#N/A</v>
      </c>
      <c r="K77" s="399" t="s">
        <v>94</v>
      </c>
      <c r="L77" s="264" t="e">
        <f t="shared" si="25"/>
        <v>#N/A</v>
      </c>
      <c r="M77" s="410" t="s">
        <v>94</v>
      </c>
      <c r="N77" s="267" t="e">
        <f t="shared" si="9"/>
        <v>#N/A</v>
      </c>
      <c r="O77" s="393"/>
      <c r="P77" s="442" t="e">
        <f t="shared" si="10"/>
        <v>#VALUE!</v>
      </c>
      <c r="Q77" s="443" t="s">
        <v>51</v>
      </c>
      <c r="S77" s="444" t="e">
        <f t="shared" si="26"/>
        <v>#VALUE!</v>
      </c>
      <c r="T77" s="444" t="e">
        <f t="shared" si="27"/>
        <v>#VALUE!</v>
      </c>
      <c r="U77" s="444" t="e">
        <f t="shared" si="28"/>
        <v>#VALUE!</v>
      </c>
      <c r="V77" s="444" t="e">
        <f t="shared" si="29"/>
        <v>#VALUE!</v>
      </c>
      <c r="W77" s="444" t="e">
        <f t="shared" si="30"/>
        <v>#VALUE!</v>
      </c>
      <c r="X77" s="444" t="e">
        <f t="shared" si="31"/>
        <v>#N/A</v>
      </c>
    </row>
    <row r="78" spans="1:24" ht="15.75" customHeight="1">
      <c r="A78" s="530">
        <v>2082675</v>
      </c>
      <c r="B78" s="486" t="s">
        <v>528</v>
      </c>
      <c r="C78" s="486" t="s">
        <v>314</v>
      </c>
      <c r="D78" s="498" t="s">
        <v>277</v>
      </c>
      <c r="E78" s="387" t="s">
        <v>94</v>
      </c>
      <c r="F78" s="48" t="e">
        <f>VLOOKUP(E78*(-1),VITPOF,2)</f>
        <v>#VALUE!</v>
      </c>
      <c r="G78" s="387" t="s">
        <v>94</v>
      </c>
      <c r="H78" s="48" t="e">
        <f t="shared" si="23"/>
        <v>#VALUE!</v>
      </c>
      <c r="I78" s="399" t="s">
        <v>94</v>
      </c>
      <c r="J78" s="264" t="e">
        <f t="shared" si="24"/>
        <v>#N/A</v>
      </c>
      <c r="K78" s="399" t="s">
        <v>94</v>
      </c>
      <c r="L78" s="264" t="e">
        <f t="shared" si="25"/>
        <v>#N/A</v>
      </c>
      <c r="M78" s="410" t="s">
        <v>94</v>
      </c>
      <c r="N78" s="267" t="e">
        <f t="shared" si="9"/>
        <v>#N/A</v>
      </c>
      <c r="O78" s="393"/>
      <c r="P78" s="442" t="e">
        <f t="shared" si="10"/>
        <v>#VALUE!</v>
      </c>
      <c r="Q78" s="443" t="s">
        <v>51</v>
      </c>
      <c r="S78" s="444" t="e">
        <f t="shared" si="26"/>
        <v>#VALUE!</v>
      </c>
      <c r="T78" s="444" t="e">
        <f t="shared" si="27"/>
        <v>#VALUE!</v>
      </c>
      <c r="U78" s="444" t="e">
        <f t="shared" si="28"/>
        <v>#VALUE!</v>
      </c>
      <c r="V78" s="444" t="e">
        <f t="shared" si="29"/>
        <v>#VALUE!</v>
      </c>
      <c r="W78" s="444" t="e">
        <f t="shared" si="30"/>
        <v>#VALUE!</v>
      </c>
      <c r="X78" s="444" t="e">
        <f t="shared" si="31"/>
        <v>#N/A</v>
      </c>
    </row>
    <row r="79" spans="1:24" ht="15.75" customHeight="1">
      <c r="A79" s="530">
        <v>2003073</v>
      </c>
      <c r="B79" s="486" t="s">
        <v>529</v>
      </c>
      <c r="C79" s="486" t="s">
        <v>530</v>
      </c>
      <c r="D79" s="498" t="s">
        <v>277</v>
      </c>
      <c r="E79" s="387" t="s">
        <v>94</v>
      </c>
      <c r="F79" s="48" t="e">
        <f>VLOOKUP(E79*(-1),VITPOF,2)</f>
        <v>#VALUE!</v>
      </c>
      <c r="G79" s="387" t="s">
        <v>94</v>
      </c>
      <c r="H79" s="48" t="e">
        <f t="shared" si="23"/>
        <v>#VALUE!</v>
      </c>
      <c r="I79" s="399" t="s">
        <v>94</v>
      </c>
      <c r="J79" s="264" t="e">
        <f t="shared" si="24"/>
        <v>#N/A</v>
      </c>
      <c r="K79" s="399" t="s">
        <v>94</v>
      </c>
      <c r="L79" s="264" t="e">
        <f t="shared" si="25"/>
        <v>#N/A</v>
      </c>
      <c r="M79" s="410" t="s">
        <v>94</v>
      </c>
      <c r="N79" s="267" t="e">
        <f t="shared" si="9"/>
        <v>#N/A</v>
      </c>
      <c r="O79" s="393"/>
      <c r="P79" s="442" t="e">
        <f t="shared" si="10"/>
        <v>#VALUE!</v>
      </c>
      <c r="Q79" s="443" t="s">
        <v>51</v>
      </c>
      <c r="S79" s="444" t="e">
        <f t="shared" si="26"/>
        <v>#VALUE!</v>
      </c>
      <c r="T79" s="444" t="e">
        <f t="shared" si="27"/>
        <v>#VALUE!</v>
      </c>
      <c r="U79" s="444" t="e">
        <f t="shared" si="28"/>
        <v>#VALUE!</v>
      </c>
      <c r="V79" s="444" t="e">
        <f t="shared" si="29"/>
        <v>#VALUE!</v>
      </c>
      <c r="W79" s="444" t="e">
        <f t="shared" si="30"/>
        <v>#VALUE!</v>
      </c>
      <c r="X79" s="444" t="e">
        <f t="shared" si="31"/>
        <v>#N/A</v>
      </c>
    </row>
    <row r="80" spans="1:24" ht="15.75" customHeight="1">
      <c r="A80" s="530">
        <v>2093021</v>
      </c>
      <c r="B80" s="486" t="s">
        <v>531</v>
      </c>
      <c r="C80" s="486" t="s">
        <v>532</v>
      </c>
      <c r="D80" s="498" t="s">
        <v>277</v>
      </c>
      <c r="E80" s="387" t="s">
        <v>94</v>
      </c>
      <c r="F80" s="48" t="e">
        <f>VLOOKUP(E80*(-1),VITPOF,2)</f>
        <v>#VALUE!</v>
      </c>
      <c r="G80" s="387" t="s">
        <v>94</v>
      </c>
      <c r="H80" s="48" t="e">
        <f t="shared" si="23"/>
        <v>#VALUE!</v>
      </c>
      <c r="I80" s="399" t="s">
        <v>94</v>
      </c>
      <c r="J80" s="264" t="e">
        <f t="shared" si="24"/>
        <v>#N/A</v>
      </c>
      <c r="K80" s="399" t="s">
        <v>94</v>
      </c>
      <c r="L80" s="264" t="e">
        <f t="shared" si="25"/>
        <v>#N/A</v>
      </c>
      <c r="M80" s="410" t="s">
        <v>94</v>
      </c>
      <c r="N80" s="267" t="e">
        <f t="shared" si="9"/>
        <v>#N/A</v>
      </c>
      <c r="O80" s="393"/>
      <c r="P80" s="442" t="e">
        <f t="shared" si="10"/>
        <v>#VALUE!</v>
      </c>
      <c r="Q80" s="443" t="s">
        <v>51</v>
      </c>
      <c r="S80" s="444" t="e">
        <f t="shared" si="26"/>
        <v>#VALUE!</v>
      </c>
      <c r="T80" s="444" t="e">
        <f t="shared" si="27"/>
        <v>#VALUE!</v>
      </c>
      <c r="U80" s="444" t="e">
        <f t="shared" si="28"/>
        <v>#VALUE!</v>
      </c>
      <c r="V80" s="444" t="e">
        <f t="shared" si="29"/>
        <v>#VALUE!</v>
      </c>
      <c r="W80" s="444" t="e">
        <f t="shared" si="30"/>
        <v>#VALUE!</v>
      </c>
      <c r="X80" s="444" t="e">
        <f t="shared" si="31"/>
        <v>#N/A</v>
      </c>
    </row>
    <row r="81" spans="1:24" ht="15.75" customHeight="1">
      <c r="A81" s="530"/>
      <c r="B81" s="486"/>
      <c r="C81" s="486"/>
      <c r="D81" s="498"/>
      <c r="E81" s="387" t="s">
        <v>94</v>
      </c>
      <c r="F81" s="48" t="e">
        <f>VLOOKUP(E81*(-1),VITPOF,2)</f>
        <v>#VALUE!</v>
      </c>
      <c r="G81" s="387" t="s">
        <v>94</v>
      </c>
      <c r="H81" s="48" t="e">
        <f t="shared" si="23"/>
        <v>#VALUE!</v>
      </c>
      <c r="I81" s="399" t="s">
        <v>94</v>
      </c>
      <c r="J81" s="264" t="e">
        <f t="shared" si="24"/>
        <v>#N/A</v>
      </c>
      <c r="K81" s="399" t="s">
        <v>94</v>
      </c>
      <c r="L81" s="264" t="e">
        <f t="shared" si="25"/>
        <v>#N/A</v>
      </c>
      <c r="M81" s="410" t="s">
        <v>94</v>
      </c>
      <c r="N81" s="267" t="e">
        <f t="shared" si="9"/>
        <v>#N/A</v>
      </c>
      <c r="O81" s="393"/>
      <c r="P81" s="442" t="e">
        <f t="shared" si="10"/>
        <v>#VALUE!</v>
      </c>
      <c r="Q81" s="443" t="s">
        <v>51</v>
      </c>
      <c r="S81" s="444" t="e">
        <f t="shared" si="26"/>
        <v>#VALUE!</v>
      </c>
      <c r="T81" s="444" t="e">
        <f t="shared" si="27"/>
        <v>#VALUE!</v>
      </c>
      <c r="U81" s="444" t="e">
        <f t="shared" si="28"/>
        <v>#VALUE!</v>
      </c>
      <c r="V81" s="444" t="e">
        <f t="shared" si="29"/>
        <v>#VALUE!</v>
      </c>
      <c r="W81" s="444" t="e">
        <f t="shared" si="30"/>
        <v>#VALUE!</v>
      </c>
      <c r="X81" s="444" t="e">
        <f t="shared" si="31"/>
        <v>#N/A</v>
      </c>
    </row>
    <row r="82" spans="1:24" ht="15.75" customHeight="1">
      <c r="A82" s="531">
        <v>1972433</v>
      </c>
      <c r="B82" s="488" t="s">
        <v>533</v>
      </c>
      <c r="C82" s="488" t="s">
        <v>534</v>
      </c>
      <c r="D82" s="498" t="s">
        <v>102</v>
      </c>
      <c r="E82" s="387" t="s">
        <v>94</v>
      </c>
      <c r="F82" s="48" t="e">
        <f>VLOOKUP(E82*(-1),VITPOF,2)</f>
        <v>#VALUE!</v>
      </c>
      <c r="G82" s="387" t="s">
        <v>94</v>
      </c>
      <c r="H82" s="48" t="e">
        <f t="shared" si="23"/>
        <v>#VALUE!</v>
      </c>
      <c r="I82" s="399" t="s">
        <v>94</v>
      </c>
      <c r="J82" s="264" t="e">
        <f t="shared" si="24"/>
        <v>#N/A</v>
      </c>
      <c r="K82" s="399" t="s">
        <v>94</v>
      </c>
      <c r="L82" s="264" t="e">
        <f t="shared" si="25"/>
        <v>#N/A</v>
      </c>
      <c r="M82" s="410" t="s">
        <v>94</v>
      </c>
      <c r="N82" s="267" t="e">
        <f t="shared" si="9"/>
        <v>#N/A</v>
      </c>
      <c r="O82" s="393"/>
      <c r="P82" s="442" t="e">
        <f t="shared" si="10"/>
        <v>#VALUE!</v>
      </c>
      <c r="Q82" s="443" t="s">
        <v>51</v>
      </c>
      <c r="S82" s="444" t="e">
        <f t="shared" si="26"/>
        <v>#VALUE!</v>
      </c>
      <c r="T82" s="444" t="e">
        <f t="shared" si="27"/>
        <v>#VALUE!</v>
      </c>
      <c r="U82" s="444" t="e">
        <f t="shared" si="28"/>
        <v>#VALUE!</v>
      </c>
      <c r="V82" s="444" t="e">
        <f t="shared" si="29"/>
        <v>#VALUE!</v>
      </c>
      <c r="W82" s="444" t="e">
        <f t="shared" si="30"/>
        <v>#VALUE!</v>
      </c>
      <c r="X82" s="444" t="e">
        <f t="shared" si="31"/>
        <v>#N/A</v>
      </c>
    </row>
    <row r="83" spans="1:24" ht="15.75" customHeight="1">
      <c r="A83" s="530">
        <v>1878465</v>
      </c>
      <c r="B83" s="486" t="s">
        <v>535</v>
      </c>
      <c r="C83" s="486" t="s">
        <v>225</v>
      </c>
      <c r="D83" s="498" t="s">
        <v>102</v>
      </c>
      <c r="E83" s="387" t="s">
        <v>94</v>
      </c>
      <c r="F83" s="48" t="e">
        <f>VLOOKUP(E83*(-1),VITPOF,2)</f>
        <v>#VALUE!</v>
      </c>
      <c r="G83" s="387" t="s">
        <v>94</v>
      </c>
      <c r="H83" s="48" t="e">
        <f t="shared" si="23"/>
        <v>#VALUE!</v>
      </c>
      <c r="I83" s="399" t="s">
        <v>94</v>
      </c>
      <c r="J83" s="264" t="e">
        <f t="shared" si="24"/>
        <v>#N/A</v>
      </c>
      <c r="K83" s="399" t="s">
        <v>94</v>
      </c>
      <c r="L83" s="264" t="e">
        <f t="shared" si="25"/>
        <v>#N/A</v>
      </c>
      <c r="M83" s="410" t="s">
        <v>94</v>
      </c>
      <c r="N83" s="267" t="e">
        <f t="shared" si="9"/>
        <v>#N/A</v>
      </c>
      <c r="O83" s="393"/>
      <c r="P83" s="442" t="e">
        <f t="shared" si="10"/>
        <v>#VALUE!</v>
      </c>
      <c r="Q83" s="443" t="s">
        <v>51</v>
      </c>
      <c r="S83" s="444" t="e">
        <f t="shared" si="26"/>
        <v>#VALUE!</v>
      </c>
      <c r="T83" s="444" t="e">
        <f t="shared" si="27"/>
        <v>#VALUE!</v>
      </c>
      <c r="U83" s="444" t="e">
        <f t="shared" si="28"/>
        <v>#VALUE!</v>
      </c>
      <c r="V83" s="444" t="e">
        <f t="shared" si="29"/>
        <v>#VALUE!</v>
      </c>
      <c r="W83" s="444" t="e">
        <f t="shared" si="30"/>
        <v>#VALUE!</v>
      </c>
      <c r="X83" s="444" t="e">
        <f t="shared" si="31"/>
        <v>#N/A</v>
      </c>
    </row>
    <row r="84" spans="1:24" ht="15.75" customHeight="1">
      <c r="A84" s="530">
        <v>1878537</v>
      </c>
      <c r="B84" s="486" t="s">
        <v>536</v>
      </c>
      <c r="C84" s="486" t="s">
        <v>537</v>
      </c>
      <c r="D84" s="498" t="s">
        <v>102</v>
      </c>
      <c r="E84" s="387" t="s">
        <v>94</v>
      </c>
      <c r="F84" s="48" t="e">
        <f>VLOOKUP(E84*(-1),VITPOF,2)</f>
        <v>#VALUE!</v>
      </c>
      <c r="G84" s="387" t="s">
        <v>94</v>
      </c>
      <c r="H84" s="48" t="e">
        <f t="shared" si="23"/>
        <v>#VALUE!</v>
      </c>
      <c r="I84" s="399" t="s">
        <v>94</v>
      </c>
      <c r="J84" s="264" t="e">
        <f t="shared" si="24"/>
        <v>#N/A</v>
      </c>
      <c r="K84" s="399" t="s">
        <v>94</v>
      </c>
      <c r="L84" s="264" t="e">
        <f t="shared" si="25"/>
        <v>#N/A</v>
      </c>
      <c r="M84" s="410" t="s">
        <v>94</v>
      </c>
      <c r="N84" s="267" t="e">
        <f t="shared" si="9"/>
        <v>#N/A</v>
      </c>
      <c r="O84" s="393"/>
      <c r="P84" s="442" t="e">
        <f t="shared" si="10"/>
        <v>#VALUE!</v>
      </c>
      <c r="Q84" s="443" t="s">
        <v>51</v>
      </c>
      <c r="S84" s="444" t="e">
        <f t="shared" si="26"/>
        <v>#VALUE!</v>
      </c>
      <c r="T84" s="444" t="e">
        <f t="shared" si="27"/>
        <v>#VALUE!</v>
      </c>
      <c r="U84" s="444" t="e">
        <f t="shared" si="28"/>
        <v>#VALUE!</v>
      </c>
      <c r="V84" s="444" t="e">
        <f t="shared" si="29"/>
        <v>#VALUE!</v>
      </c>
      <c r="W84" s="444" t="e">
        <f t="shared" si="30"/>
        <v>#VALUE!</v>
      </c>
      <c r="X84" s="444" t="e">
        <f t="shared" si="31"/>
        <v>#N/A</v>
      </c>
    </row>
    <row r="85" spans="1:24" ht="15.75" customHeight="1">
      <c r="A85" s="530">
        <v>2026978</v>
      </c>
      <c r="B85" s="486" t="s">
        <v>538</v>
      </c>
      <c r="C85" s="486" t="s">
        <v>539</v>
      </c>
      <c r="D85" s="498" t="s">
        <v>102</v>
      </c>
      <c r="E85" s="387" t="s">
        <v>94</v>
      </c>
      <c r="F85" s="48" t="e">
        <f>VLOOKUP(E85*(-1),VITPOF,2)</f>
        <v>#VALUE!</v>
      </c>
      <c r="G85" s="387" t="s">
        <v>94</v>
      </c>
      <c r="H85" s="48" t="e">
        <f>VLOOKUP(G85*(-1),HAIESPOF,2)</f>
        <v>#VALUE!</v>
      </c>
      <c r="I85" s="399" t="s">
        <v>94</v>
      </c>
      <c r="J85" s="264" t="e">
        <f>VLOOKUP(I85,HAUTPOF,2)</f>
        <v>#N/A</v>
      </c>
      <c r="K85" s="399" t="s">
        <v>94</v>
      </c>
      <c r="L85" s="264" t="e">
        <f>VLOOKUP(K85,PENTPOF,2)</f>
        <v>#N/A</v>
      </c>
      <c r="M85" s="410" t="s">
        <v>94</v>
      </c>
      <c r="N85" s="267" t="e">
        <f>VLOOKUP(M85,MBPOF,2)</f>
        <v>#N/A</v>
      </c>
      <c r="O85" s="393"/>
      <c r="P85" s="442" t="e">
        <f>F85+H85+J85+L85+N85</f>
        <v>#VALUE!</v>
      </c>
      <c r="Q85" s="443" t="s">
        <v>51</v>
      </c>
      <c r="S85" s="444" t="e">
        <f t="shared" si="26"/>
        <v>#VALUE!</v>
      </c>
      <c r="T85" s="444" t="e">
        <f t="shared" si="27"/>
        <v>#VALUE!</v>
      </c>
      <c r="U85" s="444" t="e">
        <f t="shared" si="28"/>
        <v>#VALUE!</v>
      </c>
      <c r="V85" s="444" t="e">
        <f t="shared" si="29"/>
        <v>#VALUE!</v>
      </c>
      <c r="W85" s="444" t="e">
        <f t="shared" si="30"/>
        <v>#VALUE!</v>
      </c>
      <c r="X85" s="444" t="e">
        <f t="shared" si="31"/>
        <v>#N/A</v>
      </c>
    </row>
    <row r="86" spans="1:24" ht="15.75" customHeight="1">
      <c r="A86" s="530">
        <v>2108409</v>
      </c>
      <c r="B86" s="486" t="s">
        <v>540</v>
      </c>
      <c r="C86" s="486" t="s">
        <v>541</v>
      </c>
      <c r="D86" s="498" t="s">
        <v>102</v>
      </c>
      <c r="E86" s="387" t="s">
        <v>94</v>
      </c>
      <c r="F86" s="48" t="e">
        <f>VLOOKUP(E86*(-1),VITPOF,2)</f>
        <v>#VALUE!</v>
      </c>
      <c r="G86" s="387" t="s">
        <v>94</v>
      </c>
      <c r="H86" s="48" t="e">
        <f>VLOOKUP(G86*(-1),HAIESPOF,2)</f>
        <v>#VALUE!</v>
      </c>
      <c r="I86" s="399" t="s">
        <v>94</v>
      </c>
      <c r="J86" s="264" t="e">
        <f>VLOOKUP(I86,HAUTPOF,2)</f>
        <v>#N/A</v>
      </c>
      <c r="K86" s="399" t="s">
        <v>94</v>
      </c>
      <c r="L86" s="264" t="e">
        <f>VLOOKUP(K86,PENTPOF,2)</f>
        <v>#N/A</v>
      </c>
      <c r="M86" s="410" t="s">
        <v>94</v>
      </c>
      <c r="N86" s="267" t="e">
        <f>VLOOKUP(M86,MBPOF,2)</f>
        <v>#N/A</v>
      </c>
      <c r="O86" s="393"/>
      <c r="P86" s="442" t="e">
        <f>F86+H86+J86+L86+N86</f>
        <v>#VALUE!</v>
      </c>
      <c r="Q86" s="443" t="s">
        <v>51</v>
      </c>
      <c r="S86" s="444" t="e">
        <f t="shared" si="26"/>
        <v>#VALUE!</v>
      </c>
      <c r="T86" s="444" t="e">
        <f t="shared" si="27"/>
        <v>#VALUE!</v>
      </c>
      <c r="U86" s="444" t="e">
        <f t="shared" si="28"/>
        <v>#VALUE!</v>
      </c>
      <c r="V86" s="444" t="e">
        <f t="shared" si="29"/>
        <v>#VALUE!</v>
      </c>
      <c r="W86" s="444" t="e">
        <f t="shared" si="30"/>
        <v>#VALUE!</v>
      </c>
      <c r="X86" s="444" t="e">
        <f t="shared" si="31"/>
        <v>#N/A</v>
      </c>
    </row>
    <row r="87" spans="1:24" ht="15.75" customHeight="1">
      <c r="A87" s="530">
        <v>2098648</v>
      </c>
      <c r="B87" s="486" t="s">
        <v>542</v>
      </c>
      <c r="C87" s="486" t="s">
        <v>543</v>
      </c>
      <c r="D87" s="498" t="s">
        <v>102</v>
      </c>
      <c r="E87" s="387" t="s">
        <v>94</v>
      </c>
      <c r="F87" s="48" t="e">
        <f>VLOOKUP(E87*(-1),VITPOF,2)</f>
        <v>#VALUE!</v>
      </c>
      <c r="G87" s="387" t="s">
        <v>94</v>
      </c>
      <c r="H87" s="48" t="e">
        <f>VLOOKUP(G87*(-1),HAIESPOF,2)</f>
        <v>#VALUE!</v>
      </c>
      <c r="I87" s="399" t="s">
        <v>94</v>
      </c>
      <c r="J87" s="264" t="e">
        <f>VLOOKUP(I87,HAUTPOF,2)</f>
        <v>#N/A</v>
      </c>
      <c r="K87" s="399" t="s">
        <v>94</v>
      </c>
      <c r="L87" s="264" t="e">
        <f>VLOOKUP(K87,PENTPOF,2)</f>
        <v>#N/A</v>
      </c>
      <c r="M87" s="410" t="s">
        <v>94</v>
      </c>
      <c r="N87" s="267" t="e">
        <f>VLOOKUP(M87,MBPOF,2)</f>
        <v>#N/A</v>
      </c>
      <c r="O87" s="393"/>
      <c r="P87" s="442" t="e">
        <f>F87+H87+J87+L87+N87</f>
        <v>#VALUE!</v>
      </c>
      <c r="Q87" s="443" t="s">
        <v>51</v>
      </c>
      <c r="S87" s="444" t="e">
        <f t="shared" si="26"/>
        <v>#VALUE!</v>
      </c>
      <c r="T87" s="444" t="e">
        <f t="shared" si="27"/>
        <v>#VALUE!</v>
      </c>
      <c r="U87" s="444" t="e">
        <f t="shared" si="28"/>
        <v>#VALUE!</v>
      </c>
      <c r="V87" s="444" t="e">
        <f t="shared" si="29"/>
        <v>#VALUE!</v>
      </c>
      <c r="W87" s="444" t="e">
        <f t="shared" si="30"/>
        <v>#VALUE!</v>
      </c>
      <c r="X87" s="444" t="e">
        <f t="shared" si="31"/>
        <v>#N/A</v>
      </c>
    </row>
    <row r="88" spans="1:24" ht="15.75" customHeight="1">
      <c r="A88" s="530">
        <v>1979872</v>
      </c>
      <c r="B88" s="486" t="s">
        <v>544</v>
      </c>
      <c r="C88" s="486" t="s">
        <v>545</v>
      </c>
      <c r="D88" s="498" t="s">
        <v>102</v>
      </c>
      <c r="E88" s="387" t="s">
        <v>94</v>
      </c>
      <c r="F88" s="48" t="e">
        <f>VLOOKUP(E88*(-1),VITPOF,2)</f>
        <v>#VALUE!</v>
      </c>
      <c r="G88" s="387" t="s">
        <v>94</v>
      </c>
      <c r="H88" s="48" t="e">
        <f>VLOOKUP(G88*(-1),HAIESPOF,2)</f>
        <v>#VALUE!</v>
      </c>
      <c r="I88" s="399" t="s">
        <v>94</v>
      </c>
      <c r="J88" s="264" t="e">
        <f>VLOOKUP(I88,HAUTPOF,2)</f>
        <v>#N/A</v>
      </c>
      <c r="K88" s="399" t="s">
        <v>94</v>
      </c>
      <c r="L88" s="264" t="e">
        <f>VLOOKUP(K88,PENTPOF,2)</f>
        <v>#N/A</v>
      </c>
      <c r="M88" s="410" t="s">
        <v>94</v>
      </c>
      <c r="N88" s="267" t="e">
        <f>VLOOKUP(M88,MBPOF,2)</f>
        <v>#N/A</v>
      </c>
      <c r="O88" s="393"/>
      <c r="P88" s="442" t="e">
        <f>F88+H88+J88+L88+N88</f>
        <v>#VALUE!</v>
      </c>
      <c r="Q88" s="443" t="s">
        <v>51</v>
      </c>
      <c r="S88" s="444" t="e">
        <f t="shared" si="26"/>
        <v>#VALUE!</v>
      </c>
      <c r="T88" s="444" t="e">
        <f t="shared" si="27"/>
        <v>#VALUE!</v>
      </c>
      <c r="U88" s="444" t="e">
        <f t="shared" si="28"/>
        <v>#VALUE!</v>
      </c>
      <c r="V88" s="444" t="e">
        <f t="shared" si="29"/>
        <v>#VALUE!</v>
      </c>
      <c r="W88" s="444" t="e">
        <f t="shared" si="30"/>
        <v>#VALUE!</v>
      </c>
      <c r="X88" s="444" t="e">
        <f t="shared" si="31"/>
        <v>#N/A</v>
      </c>
    </row>
    <row r="89" spans="1:24" ht="15.75" customHeight="1">
      <c r="A89" s="530">
        <v>2098625</v>
      </c>
      <c r="B89" s="486" t="s">
        <v>162</v>
      </c>
      <c r="C89" s="486" t="s">
        <v>546</v>
      </c>
      <c r="D89" s="498" t="s">
        <v>102</v>
      </c>
      <c r="E89" s="387" t="s">
        <v>94</v>
      </c>
      <c r="F89" s="48" t="e">
        <f>VLOOKUP(E89*(-1),VITPOF,2)</f>
        <v>#VALUE!</v>
      </c>
      <c r="G89" s="387" t="s">
        <v>94</v>
      </c>
      <c r="H89" s="48" t="e">
        <f>VLOOKUP(G89*(-1),HAIESPOF,2)</f>
        <v>#VALUE!</v>
      </c>
      <c r="I89" s="399" t="s">
        <v>94</v>
      </c>
      <c r="J89" s="264" t="e">
        <f>VLOOKUP(I89,HAUTPOF,2)</f>
        <v>#N/A</v>
      </c>
      <c r="K89" s="399" t="s">
        <v>94</v>
      </c>
      <c r="L89" s="264" t="e">
        <f>VLOOKUP(K89,PENTPOF,2)</f>
        <v>#N/A</v>
      </c>
      <c r="M89" s="410" t="s">
        <v>94</v>
      </c>
      <c r="N89" s="267" t="e">
        <f>VLOOKUP(M89,MBPOF,2)</f>
        <v>#N/A</v>
      </c>
      <c r="O89" s="393"/>
      <c r="P89" s="442" t="e">
        <f>F89+H89+J89+L89+N89</f>
        <v>#VALUE!</v>
      </c>
      <c r="Q89" s="443" t="s">
        <v>51</v>
      </c>
      <c r="S89" s="444" t="e">
        <f t="shared" si="26"/>
        <v>#VALUE!</v>
      </c>
      <c r="T89" s="444" t="e">
        <f t="shared" si="27"/>
        <v>#VALUE!</v>
      </c>
      <c r="U89" s="444" t="e">
        <f t="shared" si="28"/>
        <v>#VALUE!</v>
      </c>
      <c r="V89" s="444" t="e">
        <f t="shared" si="29"/>
        <v>#VALUE!</v>
      </c>
      <c r="W89" s="444" t="e">
        <f t="shared" si="30"/>
        <v>#VALUE!</v>
      </c>
      <c r="X89" s="444" t="e">
        <f t="shared" si="31"/>
        <v>#N/A</v>
      </c>
    </row>
    <row r="90" spans="1:24" ht="15.75" customHeight="1">
      <c r="A90" s="530">
        <v>2105433</v>
      </c>
      <c r="B90" s="486" t="s">
        <v>547</v>
      </c>
      <c r="C90" s="486" t="s">
        <v>548</v>
      </c>
      <c r="D90" s="498" t="s">
        <v>102</v>
      </c>
      <c r="E90" s="387" t="s">
        <v>94</v>
      </c>
      <c r="F90" s="48" t="e">
        <f>VLOOKUP(E90*(-1),VITPOF,2)</f>
        <v>#VALUE!</v>
      </c>
      <c r="G90" s="387" t="s">
        <v>94</v>
      </c>
      <c r="H90" s="48" t="e">
        <f t="shared" si="23"/>
        <v>#VALUE!</v>
      </c>
      <c r="I90" s="399" t="s">
        <v>94</v>
      </c>
      <c r="J90" s="264" t="e">
        <f t="shared" si="24"/>
        <v>#N/A</v>
      </c>
      <c r="K90" s="399" t="s">
        <v>94</v>
      </c>
      <c r="L90" s="264" t="e">
        <f t="shared" si="25"/>
        <v>#N/A</v>
      </c>
      <c r="M90" s="410" t="s">
        <v>94</v>
      </c>
      <c r="N90" s="267" t="e">
        <f t="shared" si="9"/>
        <v>#N/A</v>
      </c>
      <c r="O90" s="393"/>
      <c r="P90" s="442" t="e">
        <f t="shared" si="10"/>
        <v>#VALUE!</v>
      </c>
      <c r="Q90" s="443" t="s">
        <v>51</v>
      </c>
      <c r="S90" s="444" t="e">
        <f t="shared" si="26"/>
        <v>#VALUE!</v>
      </c>
      <c r="T90" s="444" t="e">
        <f t="shared" si="27"/>
        <v>#VALUE!</v>
      </c>
      <c r="U90" s="444" t="e">
        <f t="shared" si="28"/>
        <v>#VALUE!</v>
      </c>
      <c r="V90" s="444" t="e">
        <f t="shared" si="29"/>
        <v>#VALUE!</v>
      </c>
      <c r="W90" s="444" t="e">
        <f t="shared" si="30"/>
        <v>#VALUE!</v>
      </c>
      <c r="X90" s="444" t="e">
        <f t="shared" si="31"/>
        <v>#N/A</v>
      </c>
    </row>
    <row r="91" spans="1:24" ht="15.75" customHeight="1">
      <c r="A91" s="530">
        <v>2014578</v>
      </c>
      <c r="B91" s="486" t="s">
        <v>549</v>
      </c>
      <c r="C91" s="486" t="s">
        <v>550</v>
      </c>
      <c r="D91" s="498" t="s">
        <v>102</v>
      </c>
      <c r="E91" s="387" t="s">
        <v>94</v>
      </c>
      <c r="F91" s="48" t="e">
        <f>VLOOKUP(E91*(-1),VITPOF,2)</f>
        <v>#VALUE!</v>
      </c>
      <c r="G91" s="387" t="s">
        <v>94</v>
      </c>
      <c r="H91" s="48" t="e">
        <f t="shared" si="23"/>
        <v>#VALUE!</v>
      </c>
      <c r="I91" s="399" t="s">
        <v>94</v>
      </c>
      <c r="J91" s="264" t="e">
        <f t="shared" si="24"/>
        <v>#N/A</v>
      </c>
      <c r="K91" s="399" t="s">
        <v>94</v>
      </c>
      <c r="L91" s="264" t="e">
        <f t="shared" si="25"/>
        <v>#N/A</v>
      </c>
      <c r="M91" s="410" t="s">
        <v>94</v>
      </c>
      <c r="N91" s="267" t="e">
        <f t="shared" si="9"/>
        <v>#N/A</v>
      </c>
      <c r="O91" s="393"/>
      <c r="P91" s="442" t="e">
        <f t="shared" si="10"/>
        <v>#VALUE!</v>
      </c>
      <c r="Q91" s="443" t="s">
        <v>51</v>
      </c>
      <c r="S91" s="444" t="e">
        <f t="shared" si="26"/>
        <v>#VALUE!</v>
      </c>
      <c r="T91" s="444" t="e">
        <f t="shared" si="27"/>
        <v>#VALUE!</v>
      </c>
      <c r="U91" s="444" t="e">
        <f t="shared" si="28"/>
        <v>#VALUE!</v>
      </c>
      <c r="V91" s="444" t="e">
        <f t="shared" si="29"/>
        <v>#VALUE!</v>
      </c>
      <c r="W91" s="444" t="e">
        <f t="shared" si="30"/>
        <v>#VALUE!</v>
      </c>
      <c r="X91" s="444" t="e">
        <f t="shared" si="31"/>
        <v>#N/A</v>
      </c>
    </row>
    <row r="92" spans="1:24" ht="15.75" customHeight="1">
      <c r="A92" s="530">
        <v>2131833</v>
      </c>
      <c r="B92" s="486" t="s">
        <v>551</v>
      </c>
      <c r="C92" s="486" t="s">
        <v>131</v>
      </c>
      <c r="D92" s="498" t="s">
        <v>102</v>
      </c>
      <c r="E92" s="387" t="s">
        <v>94</v>
      </c>
      <c r="F92" s="48" t="e">
        <f>VLOOKUP(E92*(-1),VITPOF,2)</f>
        <v>#VALUE!</v>
      </c>
      <c r="G92" s="387" t="s">
        <v>94</v>
      </c>
      <c r="H92" s="48" t="e">
        <f t="shared" si="23"/>
        <v>#VALUE!</v>
      </c>
      <c r="I92" s="399" t="s">
        <v>94</v>
      </c>
      <c r="J92" s="264" t="e">
        <f t="shared" si="24"/>
        <v>#N/A</v>
      </c>
      <c r="K92" s="399" t="s">
        <v>94</v>
      </c>
      <c r="L92" s="264" t="e">
        <f t="shared" si="25"/>
        <v>#N/A</v>
      </c>
      <c r="M92" s="410" t="s">
        <v>94</v>
      </c>
      <c r="N92" s="267" t="e">
        <f t="shared" si="9"/>
        <v>#N/A</v>
      </c>
      <c r="O92" s="393"/>
      <c r="P92" s="442" t="e">
        <f t="shared" si="10"/>
        <v>#VALUE!</v>
      </c>
      <c r="Q92" s="443" t="s">
        <v>51</v>
      </c>
      <c r="S92" s="444" t="e">
        <f t="shared" si="26"/>
        <v>#VALUE!</v>
      </c>
      <c r="T92" s="444" t="e">
        <f t="shared" si="27"/>
        <v>#VALUE!</v>
      </c>
      <c r="U92" s="444" t="e">
        <f t="shared" si="28"/>
        <v>#VALUE!</v>
      </c>
      <c r="V92" s="444" t="e">
        <f t="shared" si="29"/>
        <v>#VALUE!</v>
      </c>
      <c r="W92" s="444" t="e">
        <f t="shared" si="30"/>
        <v>#VALUE!</v>
      </c>
      <c r="X92" s="444" t="e">
        <f t="shared" si="31"/>
        <v>#N/A</v>
      </c>
    </row>
    <row r="93" spans="1:24" ht="15.75" customHeight="1">
      <c r="A93" s="530">
        <v>2131839</v>
      </c>
      <c r="B93" s="486" t="s">
        <v>551</v>
      </c>
      <c r="C93" s="486" t="s">
        <v>552</v>
      </c>
      <c r="D93" s="498" t="s">
        <v>102</v>
      </c>
      <c r="E93" s="387" t="s">
        <v>94</v>
      </c>
      <c r="F93" s="48" t="e">
        <f>VLOOKUP(E93*(-1),VITPOF,2)</f>
        <v>#VALUE!</v>
      </c>
      <c r="G93" s="387" t="s">
        <v>94</v>
      </c>
      <c r="H93" s="48" t="e">
        <f t="shared" si="23"/>
        <v>#VALUE!</v>
      </c>
      <c r="I93" s="399" t="s">
        <v>94</v>
      </c>
      <c r="J93" s="264" t="e">
        <f t="shared" si="24"/>
        <v>#N/A</v>
      </c>
      <c r="K93" s="399" t="s">
        <v>94</v>
      </c>
      <c r="L93" s="264" t="e">
        <f t="shared" si="25"/>
        <v>#N/A</v>
      </c>
      <c r="M93" s="410" t="s">
        <v>94</v>
      </c>
      <c r="N93" s="267" t="e">
        <f t="shared" si="9"/>
        <v>#N/A</v>
      </c>
      <c r="O93" s="393"/>
      <c r="P93" s="442" t="e">
        <f t="shared" si="10"/>
        <v>#VALUE!</v>
      </c>
      <c r="Q93" s="443" t="s">
        <v>51</v>
      </c>
      <c r="S93" s="444" t="e">
        <f t="shared" si="26"/>
        <v>#VALUE!</v>
      </c>
      <c r="T93" s="444" t="e">
        <f t="shared" si="27"/>
        <v>#VALUE!</v>
      </c>
      <c r="U93" s="444" t="e">
        <f t="shared" si="28"/>
        <v>#VALUE!</v>
      </c>
      <c r="V93" s="444" t="e">
        <f t="shared" si="29"/>
        <v>#VALUE!</v>
      </c>
      <c r="W93" s="444" t="e">
        <f t="shared" si="30"/>
        <v>#VALUE!</v>
      </c>
      <c r="X93" s="444" t="e">
        <f t="shared" si="31"/>
        <v>#N/A</v>
      </c>
    </row>
    <row r="94" spans="1:24" ht="15.75" customHeight="1">
      <c r="A94" s="530">
        <v>1891238</v>
      </c>
      <c r="B94" s="486" t="s">
        <v>553</v>
      </c>
      <c r="C94" s="486" t="s">
        <v>554</v>
      </c>
      <c r="D94" s="498" t="s">
        <v>102</v>
      </c>
      <c r="E94" s="387" t="s">
        <v>94</v>
      </c>
      <c r="F94" s="48" t="e">
        <f>VLOOKUP(E94*(-1),VITPOF,2)</f>
        <v>#VALUE!</v>
      </c>
      <c r="G94" s="387" t="s">
        <v>94</v>
      </c>
      <c r="H94" s="48" t="e">
        <f t="shared" si="23"/>
        <v>#VALUE!</v>
      </c>
      <c r="I94" s="399" t="s">
        <v>94</v>
      </c>
      <c r="J94" s="264" t="e">
        <f t="shared" si="24"/>
        <v>#N/A</v>
      </c>
      <c r="K94" s="399" t="s">
        <v>94</v>
      </c>
      <c r="L94" s="264" t="e">
        <f t="shared" si="25"/>
        <v>#N/A</v>
      </c>
      <c r="M94" s="410" t="s">
        <v>94</v>
      </c>
      <c r="N94" s="267" t="e">
        <f t="shared" si="9"/>
        <v>#N/A</v>
      </c>
      <c r="O94" s="393"/>
      <c r="P94" s="442" t="e">
        <f t="shared" si="10"/>
        <v>#VALUE!</v>
      </c>
      <c r="Q94" s="443" t="s">
        <v>51</v>
      </c>
      <c r="S94" s="444" t="e">
        <f t="shared" si="26"/>
        <v>#VALUE!</v>
      </c>
      <c r="T94" s="444" t="e">
        <f t="shared" si="27"/>
        <v>#VALUE!</v>
      </c>
      <c r="U94" s="444" t="e">
        <f t="shared" si="28"/>
        <v>#VALUE!</v>
      </c>
      <c r="V94" s="444" t="e">
        <f t="shared" si="29"/>
        <v>#VALUE!</v>
      </c>
      <c r="W94" s="444" t="e">
        <f t="shared" si="30"/>
        <v>#VALUE!</v>
      </c>
      <c r="X94" s="444" t="e">
        <f t="shared" si="31"/>
        <v>#N/A</v>
      </c>
    </row>
    <row r="95" spans="1:24" ht="15.75" customHeight="1">
      <c r="A95" s="530"/>
      <c r="B95" s="486"/>
      <c r="C95" s="486"/>
      <c r="D95" s="498"/>
      <c r="E95" s="387" t="s">
        <v>94</v>
      </c>
      <c r="F95" s="48" t="e">
        <f>VLOOKUP(E95*(-1),VITPOF,2)</f>
        <v>#VALUE!</v>
      </c>
      <c r="G95" s="387" t="s">
        <v>94</v>
      </c>
      <c r="H95" s="48" t="e">
        <f aca="true" t="shared" si="32" ref="H95:H103">VLOOKUP(G95*(-1),HAIESPOF,2)</f>
        <v>#VALUE!</v>
      </c>
      <c r="I95" s="399" t="s">
        <v>94</v>
      </c>
      <c r="J95" s="264" t="e">
        <f aca="true" t="shared" si="33" ref="J95:J103">VLOOKUP(I95,HAUTPOF,2)</f>
        <v>#N/A</v>
      </c>
      <c r="K95" s="399" t="s">
        <v>94</v>
      </c>
      <c r="L95" s="264" t="e">
        <f t="shared" si="25"/>
        <v>#N/A</v>
      </c>
      <c r="M95" s="410" t="s">
        <v>94</v>
      </c>
      <c r="N95" s="267" t="e">
        <f aca="true" t="shared" si="34" ref="N95:N114">VLOOKUP(M95,MBPOF,2)</f>
        <v>#N/A</v>
      </c>
      <c r="O95" s="393"/>
      <c r="P95" s="442" t="e">
        <f aca="true" t="shared" si="35" ref="P95:P114">F95+H95+J95+L95+N95</f>
        <v>#VALUE!</v>
      </c>
      <c r="Q95" s="443" t="s">
        <v>51</v>
      </c>
      <c r="S95" s="444" t="e">
        <f t="shared" si="26"/>
        <v>#VALUE!</v>
      </c>
      <c r="T95" s="444" t="e">
        <f t="shared" si="27"/>
        <v>#VALUE!</v>
      </c>
      <c r="U95" s="444" t="e">
        <f t="shared" si="28"/>
        <v>#VALUE!</v>
      </c>
      <c r="V95" s="444" t="e">
        <f t="shared" si="29"/>
        <v>#VALUE!</v>
      </c>
      <c r="W95" s="444" t="e">
        <f t="shared" si="30"/>
        <v>#VALUE!</v>
      </c>
      <c r="X95" s="444" t="e">
        <f t="shared" si="31"/>
        <v>#N/A</v>
      </c>
    </row>
    <row r="96" spans="1:24" ht="18.75" customHeight="1">
      <c r="A96" s="530"/>
      <c r="B96" s="486"/>
      <c r="C96" s="486"/>
      <c r="D96" s="498"/>
      <c r="E96" s="387" t="s">
        <v>94</v>
      </c>
      <c r="F96" s="48" t="e">
        <f>VLOOKUP(E96*(-1),VITPOF,2)</f>
        <v>#VALUE!</v>
      </c>
      <c r="G96" s="387" t="s">
        <v>94</v>
      </c>
      <c r="H96" s="48" t="e">
        <f t="shared" si="32"/>
        <v>#VALUE!</v>
      </c>
      <c r="I96" s="399" t="s">
        <v>94</v>
      </c>
      <c r="J96" s="264" t="e">
        <f t="shared" si="33"/>
        <v>#N/A</v>
      </c>
      <c r="K96" s="399" t="s">
        <v>94</v>
      </c>
      <c r="L96" s="264" t="e">
        <f t="shared" si="25"/>
        <v>#N/A</v>
      </c>
      <c r="M96" s="410" t="s">
        <v>94</v>
      </c>
      <c r="N96" s="267" t="e">
        <f t="shared" si="34"/>
        <v>#N/A</v>
      </c>
      <c r="O96" s="393"/>
      <c r="P96" s="442" t="e">
        <f t="shared" si="35"/>
        <v>#VALUE!</v>
      </c>
      <c r="Q96" s="443" t="s">
        <v>51</v>
      </c>
      <c r="S96" s="444" t="e">
        <f t="shared" si="26"/>
        <v>#VALUE!</v>
      </c>
      <c r="T96" s="444" t="e">
        <f t="shared" si="27"/>
        <v>#VALUE!</v>
      </c>
      <c r="U96" s="444" t="e">
        <f t="shared" si="28"/>
        <v>#VALUE!</v>
      </c>
      <c r="V96" s="444" t="e">
        <f t="shared" si="29"/>
        <v>#VALUE!</v>
      </c>
      <c r="W96" s="444" t="e">
        <f t="shared" si="30"/>
        <v>#VALUE!</v>
      </c>
      <c r="X96" s="444" t="e">
        <f t="shared" si="31"/>
        <v>#N/A</v>
      </c>
    </row>
    <row r="97" spans="1:24" ht="18.75" customHeight="1">
      <c r="A97" s="477"/>
      <c r="B97" s="486"/>
      <c r="C97" s="486"/>
      <c r="D97" s="498"/>
      <c r="E97" s="387" t="s">
        <v>94</v>
      </c>
      <c r="F97" s="48" t="e">
        <f>VLOOKUP(E97*(-1),VITPOF,2)</f>
        <v>#VALUE!</v>
      </c>
      <c r="G97" s="387" t="s">
        <v>94</v>
      </c>
      <c r="H97" s="48" t="e">
        <f t="shared" si="32"/>
        <v>#VALUE!</v>
      </c>
      <c r="I97" s="399" t="s">
        <v>94</v>
      </c>
      <c r="J97" s="264" t="e">
        <f t="shared" si="33"/>
        <v>#N/A</v>
      </c>
      <c r="K97" s="399" t="s">
        <v>94</v>
      </c>
      <c r="L97" s="264" t="e">
        <f t="shared" si="25"/>
        <v>#N/A</v>
      </c>
      <c r="M97" s="410" t="s">
        <v>94</v>
      </c>
      <c r="N97" s="267" t="e">
        <f t="shared" si="34"/>
        <v>#N/A</v>
      </c>
      <c r="O97" s="393"/>
      <c r="P97" s="442" t="e">
        <f t="shared" si="35"/>
        <v>#VALUE!</v>
      </c>
      <c r="Q97" s="443" t="s">
        <v>51</v>
      </c>
      <c r="S97" s="444" t="e">
        <f t="shared" si="26"/>
        <v>#VALUE!</v>
      </c>
      <c r="T97" s="444" t="e">
        <f t="shared" si="27"/>
        <v>#VALUE!</v>
      </c>
      <c r="U97" s="444" t="e">
        <f t="shared" si="28"/>
        <v>#VALUE!</v>
      </c>
      <c r="V97" s="444" t="e">
        <f t="shared" si="29"/>
        <v>#VALUE!</v>
      </c>
      <c r="W97" s="444" t="e">
        <f t="shared" si="30"/>
        <v>#VALUE!</v>
      </c>
      <c r="X97" s="444" t="e">
        <f t="shared" si="31"/>
        <v>#N/A</v>
      </c>
    </row>
    <row r="98" spans="1:24" ht="18.75" customHeight="1">
      <c r="A98" s="477"/>
      <c r="B98" s="486"/>
      <c r="C98" s="486"/>
      <c r="D98" s="498"/>
      <c r="E98" s="387" t="s">
        <v>94</v>
      </c>
      <c r="F98" s="48" t="e">
        <f>VLOOKUP(E98*(-1),VITPOF,2)</f>
        <v>#VALUE!</v>
      </c>
      <c r="G98" s="387" t="s">
        <v>94</v>
      </c>
      <c r="H98" s="48" t="e">
        <f t="shared" si="32"/>
        <v>#VALUE!</v>
      </c>
      <c r="I98" s="399" t="s">
        <v>94</v>
      </c>
      <c r="J98" s="264" t="e">
        <f t="shared" si="33"/>
        <v>#N/A</v>
      </c>
      <c r="K98" s="399" t="s">
        <v>94</v>
      </c>
      <c r="L98" s="264" t="e">
        <f t="shared" si="25"/>
        <v>#N/A</v>
      </c>
      <c r="M98" s="410" t="s">
        <v>94</v>
      </c>
      <c r="N98" s="267" t="e">
        <f t="shared" si="34"/>
        <v>#N/A</v>
      </c>
      <c r="O98" s="393"/>
      <c r="P98" s="442" t="e">
        <f t="shared" si="35"/>
        <v>#VALUE!</v>
      </c>
      <c r="Q98" s="443" t="s">
        <v>51</v>
      </c>
      <c r="S98" s="444" t="e">
        <f t="shared" si="26"/>
        <v>#VALUE!</v>
      </c>
      <c r="T98" s="444" t="e">
        <f t="shared" si="27"/>
        <v>#VALUE!</v>
      </c>
      <c r="U98" s="444" t="e">
        <f t="shared" si="28"/>
        <v>#VALUE!</v>
      </c>
      <c r="V98" s="444" t="e">
        <f t="shared" si="29"/>
        <v>#VALUE!</v>
      </c>
      <c r="W98" s="444" t="e">
        <f t="shared" si="30"/>
        <v>#VALUE!</v>
      </c>
      <c r="X98" s="444" t="e">
        <f t="shared" si="31"/>
        <v>#N/A</v>
      </c>
    </row>
    <row r="99" spans="1:24" ht="18.75" customHeight="1">
      <c r="A99" s="477"/>
      <c r="B99" s="486"/>
      <c r="C99" s="486"/>
      <c r="D99" s="498"/>
      <c r="E99" s="387" t="s">
        <v>94</v>
      </c>
      <c r="F99" s="48" t="e">
        <f>VLOOKUP(E99*(-1),VITPOF,2)</f>
        <v>#VALUE!</v>
      </c>
      <c r="G99" s="387" t="s">
        <v>94</v>
      </c>
      <c r="H99" s="48" t="e">
        <f t="shared" si="32"/>
        <v>#VALUE!</v>
      </c>
      <c r="I99" s="399" t="s">
        <v>94</v>
      </c>
      <c r="J99" s="264" t="e">
        <f t="shared" si="33"/>
        <v>#N/A</v>
      </c>
      <c r="K99" s="399" t="s">
        <v>94</v>
      </c>
      <c r="L99" s="264" t="e">
        <f t="shared" si="25"/>
        <v>#N/A</v>
      </c>
      <c r="M99" s="410" t="s">
        <v>94</v>
      </c>
      <c r="N99" s="267" t="e">
        <f t="shared" si="34"/>
        <v>#N/A</v>
      </c>
      <c r="O99" s="393"/>
      <c r="P99" s="442" t="e">
        <f t="shared" si="35"/>
        <v>#VALUE!</v>
      </c>
      <c r="Q99" s="443" t="s">
        <v>51</v>
      </c>
      <c r="S99" s="444" t="e">
        <f t="shared" si="26"/>
        <v>#VALUE!</v>
      </c>
      <c r="T99" s="444" t="e">
        <f t="shared" si="27"/>
        <v>#VALUE!</v>
      </c>
      <c r="U99" s="444" t="e">
        <f t="shared" si="28"/>
        <v>#VALUE!</v>
      </c>
      <c r="V99" s="444" t="e">
        <f t="shared" si="29"/>
        <v>#VALUE!</v>
      </c>
      <c r="W99" s="444" t="e">
        <f t="shared" si="30"/>
        <v>#VALUE!</v>
      </c>
      <c r="X99" s="444" t="e">
        <f t="shared" si="31"/>
        <v>#N/A</v>
      </c>
    </row>
    <row r="100" spans="1:24" ht="18.75" customHeight="1">
      <c r="A100" s="477"/>
      <c r="B100" s="486"/>
      <c r="C100" s="486"/>
      <c r="D100" s="498"/>
      <c r="E100" s="387" t="s">
        <v>94</v>
      </c>
      <c r="F100" s="48" t="e">
        <f>VLOOKUP(E100*(-1),VITPOF,2)</f>
        <v>#VALUE!</v>
      </c>
      <c r="G100" s="387" t="s">
        <v>94</v>
      </c>
      <c r="H100" s="48" t="e">
        <f t="shared" si="32"/>
        <v>#VALUE!</v>
      </c>
      <c r="I100" s="399" t="s">
        <v>94</v>
      </c>
      <c r="J100" s="264" t="e">
        <f t="shared" si="33"/>
        <v>#N/A</v>
      </c>
      <c r="K100" s="399" t="s">
        <v>94</v>
      </c>
      <c r="L100" s="264" t="e">
        <f t="shared" si="25"/>
        <v>#N/A</v>
      </c>
      <c r="M100" s="410" t="s">
        <v>94</v>
      </c>
      <c r="N100" s="267" t="e">
        <f t="shared" si="34"/>
        <v>#N/A</v>
      </c>
      <c r="O100" s="393"/>
      <c r="P100" s="442" t="e">
        <f t="shared" si="35"/>
        <v>#VALUE!</v>
      </c>
      <c r="Q100" s="443" t="s">
        <v>51</v>
      </c>
      <c r="S100" s="444" t="e">
        <f t="shared" si="26"/>
        <v>#VALUE!</v>
      </c>
      <c r="T100" s="444" t="e">
        <f t="shared" si="27"/>
        <v>#VALUE!</v>
      </c>
      <c r="U100" s="444" t="e">
        <f t="shared" si="28"/>
        <v>#VALUE!</v>
      </c>
      <c r="V100" s="444" t="e">
        <f t="shared" si="29"/>
        <v>#VALUE!</v>
      </c>
      <c r="W100" s="444" t="e">
        <f t="shared" si="30"/>
        <v>#VALUE!</v>
      </c>
      <c r="X100" s="444" t="e">
        <f t="shared" si="31"/>
        <v>#N/A</v>
      </c>
    </row>
    <row r="101" spans="1:24" ht="18.75" customHeight="1">
      <c r="A101" s="477"/>
      <c r="B101" s="486"/>
      <c r="C101" s="486"/>
      <c r="D101" s="498"/>
      <c r="E101" s="387" t="s">
        <v>94</v>
      </c>
      <c r="F101" s="48" t="e">
        <f>VLOOKUP(E101*(-1),VITPOF,2)</f>
        <v>#VALUE!</v>
      </c>
      <c r="G101" s="387" t="s">
        <v>94</v>
      </c>
      <c r="H101" s="48" t="e">
        <f t="shared" si="32"/>
        <v>#VALUE!</v>
      </c>
      <c r="I101" s="399" t="s">
        <v>94</v>
      </c>
      <c r="J101" s="264" t="e">
        <f t="shared" si="33"/>
        <v>#N/A</v>
      </c>
      <c r="K101" s="399" t="s">
        <v>94</v>
      </c>
      <c r="L101" s="264" t="e">
        <f t="shared" si="25"/>
        <v>#N/A</v>
      </c>
      <c r="M101" s="410" t="s">
        <v>94</v>
      </c>
      <c r="N101" s="267" t="e">
        <f t="shared" si="34"/>
        <v>#N/A</v>
      </c>
      <c r="O101" s="393"/>
      <c r="P101" s="442" t="e">
        <f t="shared" si="35"/>
        <v>#VALUE!</v>
      </c>
      <c r="Q101" s="443" t="s">
        <v>51</v>
      </c>
      <c r="S101" s="444" t="e">
        <f t="shared" si="26"/>
        <v>#VALUE!</v>
      </c>
      <c r="T101" s="444" t="e">
        <f t="shared" si="27"/>
        <v>#VALUE!</v>
      </c>
      <c r="U101" s="444" t="e">
        <f t="shared" si="28"/>
        <v>#VALUE!</v>
      </c>
      <c r="V101" s="444" t="e">
        <f t="shared" si="29"/>
        <v>#VALUE!</v>
      </c>
      <c r="W101" s="444" t="e">
        <f t="shared" si="30"/>
        <v>#VALUE!</v>
      </c>
      <c r="X101" s="444" t="e">
        <f t="shared" si="31"/>
        <v>#N/A</v>
      </c>
    </row>
    <row r="102" spans="1:24" ht="18.75" customHeight="1">
      <c r="A102" s="477"/>
      <c r="B102" s="486"/>
      <c r="C102" s="486"/>
      <c r="D102" s="498"/>
      <c r="E102" s="387" t="s">
        <v>94</v>
      </c>
      <c r="F102" s="48" t="e">
        <f>VLOOKUP(E102*(-1),VITPOF,2)</f>
        <v>#VALUE!</v>
      </c>
      <c r="G102" s="387" t="s">
        <v>94</v>
      </c>
      <c r="H102" s="48" t="e">
        <f t="shared" si="32"/>
        <v>#VALUE!</v>
      </c>
      <c r="I102" s="399" t="s">
        <v>94</v>
      </c>
      <c r="J102" s="264" t="e">
        <f t="shared" si="33"/>
        <v>#N/A</v>
      </c>
      <c r="K102" s="399" t="s">
        <v>94</v>
      </c>
      <c r="L102" s="264" t="e">
        <f t="shared" si="25"/>
        <v>#N/A</v>
      </c>
      <c r="M102" s="410" t="s">
        <v>94</v>
      </c>
      <c r="N102" s="267" t="e">
        <f t="shared" si="34"/>
        <v>#N/A</v>
      </c>
      <c r="O102" s="393"/>
      <c r="P102" s="442" t="e">
        <f t="shared" si="35"/>
        <v>#VALUE!</v>
      </c>
      <c r="Q102" s="443" t="s">
        <v>51</v>
      </c>
      <c r="S102" s="444" t="e">
        <f t="shared" si="26"/>
        <v>#VALUE!</v>
      </c>
      <c r="T102" s="444" t="e">
        <f t="shared" si="27"/>
        <v>#VALUE!</v>
      </c>
      <c r="U102" s="444" t="e">
        <f t="shared" si="28"/>
        <v>#VALUE!</v>
      </c>
      <c r="V102" s="444" t="e">
        <f t="shared" si="29"/>
        <v>#VALUE!</v>
      </c>
      <c r="W102" s="444" t="e">
        <f t="shared" si="30"/>
        <v>#VALUE!</v>
      </c>
      <c r="X102" s="444" t="e">
        <f t="shared" si="31"/>
        <v>#N/A</v>
      </c>
    </row>
    <row r="103" spans="1:24" ht="18.75" customHeight="1">
      <c r="A103" s="477"/>
      <c r="B103" s="493"/>
      <c r="C103" s="503"/>
      <c r="D103" s="498"/>
      <c r="E103" s="387" t="s">
        <v>94</v>
      </c>
      <c r="F103" s="48" t="e">
        <f>VLOOKUP(E103*(-1),VITPOF,2)</f>
        <v>#VALUE!</v>
      </c>
      <c r="G103" s="387" t="s">
        <v>94</v>
      </c>
      <c r="H103" s="48" t="e">
        <f t="shared" si="32"/>
        <v>#VALUE!</v>
      </c>
      <c r="I103" s="399" t="s">
        <v>94</v>
      </c>
      <c r="J103" s="264" t="e">
        <f t="shared" si="33"/>
        <v>#N/A</v>
      </c>
      <c r="K103" s="399" t="s">
        <v>94</v>
      </c>
      <c r="L103" s="264" t="e">
        <f t="shared" si="25"/>
        <v>#N/A</v>
      </c>
      <c r="M103" s="410" t="s">
        <v>94</v>
      </c>
      <c r="N103" s="267" t="e">
        <f t="shared" si="34"/>
        <v>#N/A</v>
      </c>
      <c r="O103" s="393"/>
      <c r="P103" s="442" t="e">
        <f t="shared" si="35"/>
        <v>#VALUE!</v>
      </c>
      <c r="Q103" s="443" t="s">
        <v>51</v>
      </c>
      <c r="S103" s="444" t="e">
        <f t="shared" si="26"/>
        <v>#VALUE!</v>
      </c>
      <c r="T103" s="444" t="e">
        <f t="shared" si="27"/>
        <v>#VALUE!</v>
      </c>
      <c r="U103" s="444" t="e">
        <f t="shared" si="28"/>
        <v>#VALUE!</v>
      </c>
      <c r="V103" s="444" t="e">
        <f t="shared" si="29"/>
        <v>#VALUE!</v>
      </c>
      <c r="W103" s="444" t="e">
        <f t="shared" si="30"/>
        <v>#VALUE!</v>
      </c>
      <c r="X103" s="444" t="e">
        <f t="shared" si="31"/>
        <v>#N/A</v>
      </c>
    </row>
    <row r="104" spans="1:24" ht="18.75" customHeight="1">
      <c r="A104" s="498"/>
      <c r="B104" s="493"/>
      <c r="C104" s="495"/>
      <c r="D104" s="498"/>
      <c r="E104" s="387" t="s">
        <v>94</v>
      </c>
      <c r="F104" s="48" t="e">
        <f>VLOOKUP(E104*(-1),VITPOF,2)</f>
        <v>#VALUE!</v>
      </c>
      <c r="G104" s="387" t="s">
        <v>94</v>
      </c>
      <c r="H104" s="48" t="e">
        <f aca="true" t="shared" si="36" ref="H104:H109">VLOOKUP(G104*(-1),HAIESPOF,2)</f>
        <v>#VALUE!</v>
      </c>
      <c r="I104" s="399" t="s">
        <v>94</v>
      </c>
      <c r="J104" s="264" t="e">
        <f aca="true" t="shared" si="37" ref="J104:J109">VLOOKUP(I104,HAUTPOF,2)</f>
        <v>#N/A</v>
      </c>
      <c r="K104" s="399" t="s">
        <v>94</v>
      </c>
      <c r="L104" s="264" t="e">
        <f t="shared" si="25"/>
        <v>#N/A</v>
      </c>
      <c r="M104" s="410" t="s">
        <v>94</v>
      </c>
      <c r="N104" s="267" t="e">
        <f t="shared" si="34"/>
        <v>#N/A</v>
      </c>
      <c r="O104" s="393"/>
      <c r="P104" s="442" t="e">
        <f t="shared" si="35"/>
        <v>#VALUE!</v>
      </c>
      <c r="Q104" s="443" t="s">
        <v>51</v>
      </c>
      <c r="S104" s="444" t="e">
        <f t="shared" si="26"/>
        <v>#VALUE!</v>
      </c>
      <c r="T104" s="444" t="e">
        <f t="shared" si="27"/>
        <v>#VALUE!</v>
      </c>
      <c r="U104" s="444" t="e">
        <f t="shared" si="28"/>
        <v>#VALUE!</v>
      </c>
      <c r="V104" s="444" t="e">
        <f t="shared" si="29"/>
        <v>#VALUE!</v>
      </c>
      <c r="W104" s="444" t="e">
        <f t="shared" si="30"/>
        <v>#VALUE!</v>
      </c>
      <c r="X104" s="444" t="e">
        <f t="shared" si="31"/>
        <v>#N/A</v>
      </c>
    </row>
    <row r="105" spans="1:24" ht="18.75" customHeight="1">
      <c r="A105" s="498"/>
      <c r="B105" s="493"/>
      <c r="C105" s="495"/>
      <c r="D105" s="498"/>
      <c r="E105" s="387" t="s">
        <v>94</v>
      </c>
      <c r="F105" s="48" t="e">
        <f>VLOOKUP(E105*(-1),VITPOF,2)</f>
        <v>#VALUE!</v>
      </c>
      <c r="G105" s="387" t="s">
        <v>94</v>
      </c>
      <c r="H105" s="48" t="e">
        <f t="shared" si="36"/>
        <v>#VALUE!</v>
      </c>
      <c r="I105" s="399" t="s">
        <v>94</v>
      </c>
      <c r="J105" s="264" t="e">
        <f t="shared" si="37"/>
        <v>#N/A</v>
      </c>
      <c r="K105" s="399" t="s">
        <v>94</v>
      </c>
      <c r="L105" s="264" t="e">
        <f t="shared" si="25"/>
        <v>#N/A</v>
      </c>
      <c r="M105" s="410" t="s">
        <v>94</v>
      </c>
      <c r="N105" s="267" t="e">
        <f t="shared" si="34"/>
        <v>#N/A</v>
      </c>
      <c r="O105" s="393"/>
      <c r="P105" s="442" t="e">
        <f t="shared" si="35"/>
        <v>#VALUE!</v>
      </c>
      <c r="Q105" s="443" t="s">
        <v>51</v>
      </c>
      <c r="S105" s="444" t="e">
        <f t="shared" si="26"/>
        <v>#VALUE!</v>
      </c>
      <c r="T105" s="444" t="e">
        <f t="shared" si="27"/>
        <v>#VALUE!</v>
      </c>
      <c r="U105" s="444" t="e">
        <f t="shared" si="28"/>
        <v>#VALUE!</v>
      </c>
      <c r="V105" s="444" t="e">
        <f t="shared" si="29"/>
        <v>#VALUE!</v>
      </c>
      <c r="W105" s="444" t="e">
        <f t="shared" si="30"/>
        <v>#VALUE!</v>
      </c>
      <c r="X105" s="444" t="e">
        <f t="shared" si="31"/>
        <v>#N/A</v>
      </c>
    </row>
    <row r="106" spans="1:24" ht="18.75" customHeight="1">
      <c r="A106" s="498"/>
      <c r="B106" s="493"/>
      <c r="C106" s="495"/>
      <c r="D106" s="498"/>
      <c r="E106" s="387" t="s">
        <v>94</v>
      </c>
      <c r="F106" s="48" t="e">
        <f>VLOOKUP(E106*(-1),VITPOF,2)</f>
        <v>#VALUE!</v>
      </c>
      <c r="G106" s="387" t="s">
        <v>94</v>
      </c>
      <c r="H106" s="48" t="e">
        <f t="shared" si="36"/>
        <v>#VALUE!</v>
      </c>
      <c r="I106" s="399" t="s">
        <v>94</v>
      </c>
      <c r="J106" s="264" t="e">
        <f t="shared" si="37"/>
        <v>#N/A</v>
      </c>
      <c r="K106" s="399" t="s">
        <v>94</v>
      </c>
      <c r="L106" s="264" t="e">
        <f aca="true" t="shared" si="38" ref="L106:L130">VLOOKUP(K106,PENTPOF,2)</f>
        <v>#N/A</v>
      </c>
      <c r="M106" s="410" t="s">
        <v>94</v>
      </c>
      <c r="N106" s="267" t="e">
        <f t="shared" si="34"/>
        <v>#N/A</v>
      </c>
      <c r="O106" s="393"/>
      <c r="P106" s="442" t="e">
        <f t="shared" si="35"/>
        <v>#VALUE!</v>
      </c>
      <c r="Q106" s="443" t="s">
        <v>51</v>
      </c>
      <c r="S106" s="444" t="e">
        <f aca="true" t="shared" si="39" ref="S106:S130">RANK(E106,$E$10:$E$130,2)</f>
        <v>#VALUE!</v>
      </c>
      <c r="T106" s="444" t="e">
        <f aca="true" t="shared" si="40" ref="T106:T130">RANK(G106,$G$10:$G$130,2)</f>
        <v>#VALUE!</v>
      </c>
      <c r="U106" s="444" t="e">
        <f aca="true" t="shared" si="41" ref="U106:U130">RANK(I106,$I$10:$I$130,0)</f>
        <v>#VALUE!</v>
      </c>
      <c r="V106" s="444" t="e">
        <f aca="true" t="shared" si="42" ref="V106:V130">RANK(K106,$K$10:$K$130,0)</f>
        <v>#VALUE!</v>
      </c>
      <c r="W106" s="444" t="e">
        <f aca="true" t="shared" si="43" ref="W106:W130">RANK(M106,$M$10:$M$130,0)</f>
        <v>#VALUE!</v>
      </c>
      <c r="X106" s="444" t="e">
        <f aca="true" t="shared" si="44" ref="X106:X130">RANK(Y106,$Y$10:$Y$130,0)</f>
        <v>#N/A</v>
      </c>
    </row>
    <row r="107" spans="1:24" ht="18.75" customHeight="1">
      <c r="A107" s="498"/>
      <c r="B107" s="493"/>
      <c r="C107" s="495"/>
      <c r="D107" s="498"/>
      <c r="E107" s="387" t="s">
        <v>94</v>
      </c>
      <c r="F107" s="48" t="e">
        <f>VLOOKUP(E107*(-1),VITPOF,2)</f>
        <v>#VALUE!</v>
      </c>
      <c r="G107" s="387" t="s">
        <v>94</v>
      </c>
      <c r="H107" s="48" t="e">
        <f t="shared" si="36"/>
        <v>#VALUE!</v>
      </c>
      <c r="I107" s="399" t="s">
        <v>94</v>
      </c>
      <c r="J107" s="264" t="e">
        <f t="shared" si="37"/>
        <v>#N/A</v>
      </c>
      <c r="K107" s="399" t="s">
        <v>94</v>
      </c>
      <c r="L107" s="264" t="e">
        <f t="shared" si="38"/>
        <v>#N/A</v>
      </c>
      <c r="M107" s="410" t="s">
        <v>94</v>
      </c>
      <c r="N107" s="267" t="e">
        <f t="shared" si="34"/>
        <v>#N/A</v>
      </c>
      <c r="O107" s="393"/>
      <c r="P107" s="442" t="e">
        <f t="shared" si="35"/>
        <v>#VALUE!</v>
      </c>
      <c r="Q107" s="443" t="s">
        <v>51</v>
      </c>
      <c r="S107" s="444" t="e">
        <f t="shared" si="39"/>
        <v>#VALUE!</v>
      </c>
      <c r="T107" s="444" t="e">
        <f t="shared" si="40"/>
        <v>#VALUE!</v>
      </c>
      <c r="U107" s="444" t="e">
        <f t="shared" si="41"/>
        <v>#VALUE!</v>
      </c>
      <c r="V107" s="444" t="e">
        <f t="shared" si="42"/>
        <v>#VALUE!</v>
      </c>
      <c r="W107" s="444" t="e">
        <f t="shared" si="43"/>
        <v>#VALUE!</v>
      </c>
      <c r="X107" s="444" t="e">
        <f t="shared" si="44"/>
        <v>#N/A</v>
      </c>
    </row>
    <row r="108" spans="1:24" ht="18.75" customHeight="1">
      <c r="A108" s="498"/>
      <c r="B108" s="493"/>
      <c r="C108" s="495"/>
      <c r="D108" s="498"/>
      <c r="E108" s="387" t="s">
        <v>94</v>
      </c>
      <c r="F108" s="48" t="e">
        <f>VLOOKUP(E108*(-1),VITPOF,2)</f>
        <v>#VALUE!</v>
      </c>
      <c r="G108" s="387" t="s">
        <v>94</v>
      </c>
      <c r="H108" s="48" t="e">
        <f t="shared" si="36"/>
        <v>#VALUE!</v>
      </c>
      <c r="I108" s="399" t="s">
        <v>94</v>
      </c>
      <c r="J108" s="264" t="e">
        <f t="shared" si="37"/>
        <v>#N/A</v>
      </c>
      <c r="K108" s="399" t="s">
        <v>94</v>
      </c>
      <c r="L108" s="264" t="e">
        <f t="shared" si="38"/>
        <v>#N/A</v>
      </c>
      <c r="M108" s="410" t="s">
        <v>94</v>
      </c>
      <c r="N108" s="267" t="e">
        <f t="shared" si="34"/>
        <v>#N/A</v>
      </c>
      <c r="O108" s="393"/>
      <c r="P108" s="442" t="e">
        <f t="shared" si="35"/>
        <v>#VALUE!</v>
      </c>
      <c r="Q108" s="443" t="s">
        <v>51</v>
      </c>
      <c r="S108" s="444" t="e">
        <f t="shared" si="39"/>
        <v>#VALUE!</v>
      </c>
      <c r="T108" s="444" t="e">
        <f t="shared" si="40"/>
        <v>#VALUE!</v>
      </c>
      <c r="U108" s="444" t="e">
        <f t="shared" si="41"/>
        <v>#VALUE!</v>
      </c>
      <c r="V108" s="444" t="e">
        <f t="shared" si="42"/>
        <v>#VALUE!</v>
      </c>
      <c r="W108" s="444" t="e">
        <f t="shared" si="43"/>
        <v>#VALUE!</v>
      </c>
      <c r="X108" s="444" t="e">
        <f t="shared" si="44"/>
        <v>#N/A</v>
      </c>
    </row>
    <row r="109" spans="1:24" ht="18.75" customHeight="1">
      <c r="A109" s="498"/>
      <c r="B109" s="493"/>
      <c r="C109" s="495"/>
      <c r="D109" s="498"/>
      <c r="E109" s="387" t="s">
        <v>94</v>
      </c>
      <c r="F109" s="48" t="e">
        <f>VLOOKUP(E109*(-1),VITPOF,2)</f>
        <v>#VALUE!</v>
      </c>
      <c r="G109" s="387" t="s">
        <v>94</v>
      </c>
      <c r="H109" s="48" t="e">
        <f t="shared" si="36"/>
        <v>#VALUE!</v>
      </c>
      <c r="I109" s="399" t="s">
        <v>94</v>
      </c>
      <c r="J109" s="264" t="e">
        <f t="shared" si="37"/>
        <v>#N/A</v>
      </c>
      <c r="K109" s="399" t="s">
        <v>94</v>
      </c>
      <c r="L109" s="264" t="e">
        <f t="shared" si="38"/>
        <v>#N/A</v>
      </c>
      <c r="M109" s="410" t="s">
        <v>94</v>
      </c>
      <c r="N109" s="267" t="e">
        <f t="shared" si="34"/>
        <v>#N/A</v>
      </c>
      <c r="O109" s="393"/>
      <c r="P109" s="442" t="e">
        <f t="shared" si="35"/>
        <v>#VALUE!</v>
      </c>
      <c r="Q109" s="443" t="s">
        <v>51</v>
      </c>
      <c r="S109" s="444" t="e">
        <f t="shared" si="39"/>
        <v>#VALUE!</v>
      </c>
      <c r="T109" s="444" t="e">
        <f t="shared" si="40"/>
        <v>#VALUE!</v>
      </c>
      <c r="U109" s="444" t="e">
        <f t="shared" si="41"/>
        <v>#VALUE!</v>
      </c>
      <c r="V109" s="444" t="e">
        <f t="shared" si="42"/>
        <v>#VALUE!</v>
      </c>
      <c r="W109" s="444" t="e">
        <f t="shared" si="43"/>
        <v>#VALUE!</v>
      </c>
      <c r="X109" s="444" t="e">
        <f t="shared" si="44"/>
        <v>#N/A</v>
      </c>
    </row>
    <row r="110" spans="1:24" ht="18.75" customHeight="1">
      <c r="A110" s="498"/>
      <c r="B110" s="493"/>
      <c r="C110" s="495"/>
      <c r="D110" s="498"/>
      <c r="E110" s="387" t="s">
        <v>94</v>
      </c>
      <c r="F110" s="48" t="e">
        <f>VLOOKUP(E110*(-1),VITPOF,2)</f>
        <v>#VALUE!</v>
      </c>
      <c r="G110" s="387" t="s">
        <v>94</v>
      </c>
      <c r="H110" s="48" t="e">
        <f>VLOOKUP(G110*(-1),HAIESPOF,2)</f>
        <v>#VALUE!</v>
      </c>
      <c r="I110" s="399" t="s">
        <v>94</v>
      </c>
      <c r="J110" s="264" t="e">
        <f>VLOOKUP(I110,HAUTPOF,2)</f>
        <v>#N/A</v>
      </c>
      <c r="K110" s="399" t="s">
        <v>94</v>
      </c>
      <c r="L110" s="264" t="e">
        <f t="shared" si="38"/>
        <v>#N/A</v>
      </c>
      <c r="M110" s="410" t="s">
        <v>94</v>
      </c>
      <c r="N110" s="267" t="e">
        <f t="shared" si="34"/>
        <v>#N/A</v>
      </c>
      <c r="O110" s="393"/>
      <c r="P110" s="442" t="e">
        <f t="shared" si="35"/>
        <v>#VALUE!</v>
      </c>
      <c r="Q110" s="443" t="s">
        <v>51</v>
      </c>
      <c r="S110" s="444" t="e">
        <f t="shared" si="39"/>
        <v>#VALUE!</v>
      </c>
      <c r="T110" s="444" t="e">
        <f t="shared" si="40"/>
        <v>#VALUE!</v>
      </c>
      <c r="U110" s="444" t="e">
        <f t="shared" si="41"/>
        <v>#VALUE!</v>
      </c>
      <c r="V110" s="444" t="e">
        <f t="shared" si="42"/>
        <v>#VALUE!</v>
      </c>
      <c r="W110" s="444" t="e">
        <f t="shared" si="43"/>
        <v>#VALUE!</v>
      </c>
      <c r="X110" s="444" t="e">
        <f t="shared" si="44"/>
        <v>#N/A</v>
      </c>
    </row>
    <row r="111" spans="1:24" ht="18.75" customHeight="1">
      <c r="A111" s="301"/>
      <c r="B111" s="466"/>
      <c r="C111" s="462"/>
      <c r="D111" s="309"/>
      <c r="E111" s="387" t="s">
        <v>94</v>
      </c>
      <c r="F111" s="48" t="e">
        <f>VLOOKUP(E111*(-1),VITPOF,2)</f>
        <v>#VALUE!</v>
      </c>
      <c r="G111" s="387" t="s">
        <v>94</v>
      </c>
      <c r="H111" s="48" t="e">
        <f>VLOOKUP(G111*(-1),HAIESPOF,2)</f>
        <v>#VALUE!</v>
      </c>
      <c r="I111" s="399" t="s">
        <v>94</v>
      </c>
      <c r="J111" s="264" t="e">
        <f>VLOOKUP(I111,HAUTPOF,2)</f>
        <v>#N/A</v>
      </c>
      <c r="K111" s="399" t="s">
        <v>94</v>
      </c>
      <c r="L111" s="264" t="e">
        <f t="shared" si="38"/>
        <v>#N/A</v>
      </c>
      <c r="M111" s="410" t="s">
        <v>94</v>
      </c>
      <c r="N111" s="267" t="e">
        <f t="shared" si="34"/>
        <v>#N/A</v>
      </c>
      <c r="O111" s="393"/>
      <c r="P111" s="442" t="e">
        <f t="shared" si="35"/>
        <v>#VALUE!</v>
      </c>
      <c r="Q111" s="443" t="s">
        <v>51</v>
      </c>
      <c r="S111" s="444" t="e">
        <f t="shared" si="39"/>
        <v>#VALUE!</v>
      </c>
      <c r="T111" s="444" t="e">
        <f t="shared" si="40"/>
        <v>#VALUE!</v>
      </c>
      <c r="U111" s="444" t="e">
        <f t="shared" si="41"/>
        <v>#VALUE!</v>
      </c>
      <c r="V111" s="444" t="e">
        <f t="shared" si="42"/>
        <v>#VALUE!</v>
      </c>
      <c r="W111" s="444" t="e">
        <f t="shared" si="43"/>
        <v>#VALUE!</v>
      </c>
      <c r="X111" s="444" t="e">
        <f t="shared" si="44"/>
        <v>#N/A</v>
      </c>
    </row>
    <row r="112" spans="1:24" ht="18.75" customHeight="1">
      <c r="A112" s="301"/>
      <c r="B112" s="466"/>
      <c r="C112" s="462"/>
      <c r="D112" s="309"/>
      <c r="E112" s="387" t="s">
        <v>94</v>
      </c>
      <c r="F112" s="48" t="e">
        <f>VLOOKUP(E112*(-1),VITPOF,2)</f>
        <v>#VALUE!</v>
      </c>
      <c r="G112" s="387" t="s">
        <v>94</v>
      </c>
      <c r="H112" s="48" t="e">
        <f>VLOOKUP(G112*(-1),HAIESPOF,2)</f>
        <v>#VALUE!</v>
      </c>
      <c r="I112" s="399" t="s">
        <v>94</v>
      </c>
      <c r="J112" s="264" t="e">
        <f>VLOOKUP(I112,HAUTPOF,2)</f>
        <v>#N/A</v>
      </c>
      <c r="K112" s="399" t="s">
        <v>94</v>
      </c>
      <c r="L112" s="264" t="e">
        <f t="shared" si="38"/>
        <v>#N/A</v>
      </c>
      <c r="M112" s="410" t="s">
        <v>94</v>
      </c>
      <c r="N112" s="267" t="e">
        <f t="shared" si="34"/>
        <v>#N/A</v>
      </c>
      <c r="O112" s="393"/>
      <c r="P112" s="442" t="e">
        <f t="shared" si="35"/>
        <v>#VALUE!</v>
      </c>
      <c r="Q112" s="443" t="s">
        <v>51</v>
      </c>
      <c r="S112" s="444" t="e">
        <f t="shared" si="39"/>
        <v>#VALUE!</v>
      </c>
      <c r="T112" s="444" t="e">
        <f t="shared" si="40"/>
        <v>#VALUE!</v>
      </c>
      <c r="U112" s="444" t="e">
        <f t="shared" si="41"/>
        <v>#VALUE!</v>
      </c>
      <c r="V112" s="444" t="e">
        <f t="shared" si="42"/>
        <v>#VALUE!</v>
      </c>
      <c r="W112" s="444" t="e">
        <f t="shared" si="43"/>
        <v>#VALUE!</v>
      </c>
      <c r="X112" s="444" t="e">
        <f t="shared" si="44"/>
        <v>#N/A</v>
      </c>
    </row>
    <row r="113" spans="1:24" ht="15.75" customHeight="1">
      <c r="A113" s="301"/>
      <c r="B113" s="496"/>
      <c r="C113" s="462"/>
      <c r="D113" s="309"/>
      <c r="E113" s="387" t="s">
        <v>94</v>
      </c>
      <c r="F113" s="48" t="e">
        <f>VLOOKUP(E113*(-1),VITPOF,2)</f>
        <v>#VALUE!</v>
      </c>
      <c r="G113" s="387" t="s">
        <v>94</v>
      </c>
      <c r="H113" s="48" t="e">
        <f>VLOOKUP(G113*(-1),HAIESPOF,2)</f>
        <v>#VALUE!</v>
      </c>
      <c r="I113" s="399" t="s">
        <v>94</v>
      </c>
      <c r="J113" s="264" t="e">
        <f>VLOOKUP(I113,HAUTPOF,2)</f>
        <v>#N/A</v>
      </c>
      <c r="K113" s="399" t="s">
        <v>94</v>
      </c>
      <c r="L113" s="264" t="e">
        <f t="shared" si="38"/>
        <v>#N/A</v>
      </c>
      <c r="M113" s="410" t="s">
        <v>94</v>
      </c>
      <c r="N113" s="267" t="e">
        <f t="shared" si="34"/>
        <v>#N/A</v>
      </c>
      <c r="O113" s="393"/>
      <c r="P113" s="442" t="e">
        <f t="shared" si="35"/>
        <v>#VALUE!</v>
      </c>
      <c r="Q113" s="443" t="s">
        <v>51</v>
      </c>
      <c r="S113" s="444" t="e">
        <f t="shared" si="39"/>
        <v>#VALUE!</v>
      </c>
      <c r="T113" s="444" t="e">
        <f t="shared" si="40"/>
        <v>#VALUE!</v>
      </c>
      <c r="U113" s="444" t="e">
        <f t="shared" si="41"/>
        <v>#VALUE!</v>
      </c>
      <c r="V113" s="444" t="e">
        <f t="shared" si="42"/>
        <v>#VALUE!</v>
      </c>
      <c r="W113" s="444" t="e">
        <f t="shared" si="43"/>
        <v>#VALUE!</v>
      </c>
      <c r="X113" s="444" t="e">
        <f t="shared" si="44"/>
        <v>#N/A</v>
      </c>
    </row>
    <row r="114" spans="1:24" ht="15.75" customHeight="1">
      <c r="A114" s="301"/>
      <c r="B114" s="466"/>
      <c r="C114" s="462"/>
      <c r="D114" s="309"/>
      <c r="E114" s="387" t="s">
        <v>94</v>
      </c>
      <c r="F114" s="48" t="e">
        <f>VLOOKUP(E114*(-1),VITPOF,2)</f>
        <v>#VALUE!</v>
      </c>
      <c r="G114" s="387" t="s">
        <v>94</v>
      </c>
      <c r="H114" s="48" t="e">
        <f>VLOOKUP(G114*(-1),HAIESPOF,2)</f>
        <v>#VALUE!</v>
      </c>
      <c r="I114" s="399" t="s">
        <v>94</v>
      </c>
      <c r="J114" s="264" t="e">
        <f>VLOOKUP(I114,HAUTPOF,2)</f>
        <v>#N/A</v>
      </c>
      <c r="K114" s="399" t="s">
        <v>94</v>
      </c>
      <c r="L114" s="264" t="e">
        <f t="shared" si="38"/>
        <v>#N/A</v>
      </c>
      <c r="M114" s="410" t="s">
        <v>94</v>
      </c>
      <c r="N114" s="267" t="e">
        <f t="shared" si="34"/>
        <v>#N/A</v>
      </c>
      <c r="O114" s="393"/>
      <c r="P114" s="442" t="e">
        <f t="shared" si="35"/>
        <v>#VALUE!</v>
      </c>
      <c r="Q114" s="443" t="s">
        <v>51</v>
      </c>
      <c r="S114" s="444" t="e">
        <f t="shared" si="39"/>
        <v>#VALUE!</v>
      </c>
      <c r="T114" s="444" t="e">
        <f t="shared" si="40"/>
        <v>#VALUE!</v>
      </c>
      <c r="U114" s="444" t="e">
        <f t="shared" si="41"/>
        <v>#VALUE!</v>
      </c>
      <c r="V114" s="444" t="e">
        <f t="shared" si="42"/>
        <v>#VALUE!</v>
      </c>
      <c r="W114" s="444" t="e">
        <f t="shared" si="43"/>
        <v>#VALUE!</v>
      </c>
      <c r="X114" s="444" t="e">
        <f t="shared" si="44"/>
        <v>#N/A</v>
      </c>
    </row>
    <row r="115" spans="1:24" ht="15.75" customHeight="1">
      <c r="A115" s="301"/>
      <c r="B115" s="466"/>
      <c r="C115" s="462"/>
      <c r="D115" s="309"/>
      <c r="E115" s="387" t="s">
        <v>94</v>
      </c>
      <c r="F115" s="48" t="e">
        <f>VLOOKUP(E115*(-1),VITPOF,2)</f>
        <v>#VALUE!</v>
      </c>
      <c r="G115" s="387" t="s">
        <v>94</v>
      </c>
      <c r="H115" s="48" t="e">
        <f aca="true" t="shared" si="45" ref="H115:H130">VLOOKUP(G115*(-1),HAIESPOF,2)</f>
        <v>#VALUE!</v>
      </c>
      <c r="I115" s="399" t="s">
        <v>94</v>
      </c>
      <c r="J115" s="264" t="e">
        <f aca="true" t="shared" si="46" ref="J115:J130">VLOOKUP(I115,HAUTPOF,2)</f>
        <v>#N/A</v>
      </c>
      <c r="K115" s="399" t="s">
        <v>94</v>
      </c>
      <c r="L115" s="264" t="e">
        <f t="shared" si="38"/>
        <v>#N/A</v>
      </c>
      <c r="M115" s="410" t="s">
        <v>94</v>
      </c>
      <c r="N115" s="267" t="e">
        <f aca="true" t="shared" si="47" ref="N115:N130">VLOOKUP(M115,MBPOF,2)</f>
        <v>#N/A</v>
      </c>
      <c r="O115" s="393"/>
      <c r="P115" s="442" t="e">
        <f aca="true" t="shared" si="48" ref="P115:P130">F115+H115+J115+L115+N115</f>
        <v>#VALUE!</v>
      </c>
      <c r="Q115" s="443" t="s">
        <v>51</v>
      </c>
      <c r="S115" s="444" t="e">
        <f t="shared" si="39"/>
        <v>#VALUE!</v>
      </c>
      <c r="T115" s="444" t="e">
        <f t="shared" si="40"/>
        <v>#VALUE!</v>
      </c>
      <c r="U115" s="444" t="e">
        <f t="shared" si="41"/>
        <v>#VALUE!</v>
      </c>
      <c r="V115" s="444" t="e">
        <f t="shared" si="42"/>
        <v>#VALUE!</v>
      </c>
      <c r="W115" s="444" t="e">
        <f t="shared" si="43"/>
        <v>#VALUE!</v>
      </c>
      <c r="X115" s="444" t="e">
        <f t="shared" si="44"/>
        <v>#N/A</v>
      </c>
    </row>
    <row r="116" spans="1:24" ht="15.75" customHeight="1">
      <c r="A116" s="301"/>
      <c r="B116" s="466"/>
      <c r="C116" s="462"/>
      <c r="D116" s="309"/>
      <c r="E116" s="387" t="s">
        <v>94</v>
      </c>
      <c r="F116" s="48" t="e">
        <f>VLOOKUP(E116*(-1),VITPOF,2)</f>
        <v>#VALUE!</v>
      </c>
      <c r="G116" s="387" t="s">
        <v>94</v>
      </c>
      <c r="H116" s="48" t="e">
        <f t="shared" si="45"/>
        <v>#VALUE!</v>
      </c>
      <c r="I116" s="399" t="s">
        <v>94</v>
      </c>
      <c r="J116" s="264" t="e">
        <f t="shared" si="46"/>
        <v>#N/A</v>
      </c>
      <c r="K116" s="399" t="s">
        <v>94</v>
      </c>
      <c r="L116" s="264" t="e">
        <f t="shared" si="38"/>
        <v>#N/A</v>
      </c>
      <c r="M116" s="410" t="s">
        <v>94</v>
      </c>
      <c r="N116" s="267" t="e">
        <f t="shared" si="47"/>
        <v>#N/A</v>
      </c>
      <c r="O116" s="393"/>
      <c r="P116" s="442" t="e">
        <f t="shared" si="48"/>
        <v>#VALUE!</v>
      </c>
      <c r="Q116" s="443" t="s">
        <v>51</v>
      </c>
      <c r="S116" s="444" t="e">
        <f t="shared" si="39"/>
        <v>#VALUE!</v>
      </c>
      <c r="T116" s="444" t="e">
        <f t="shared" si="40"/>
        <v>#VALUE!</v>
      </c>
      <c r="U116" s="444" t="e">
        <f t="shared" si="41"/>
        <v>#VALUE!</v>
      </c>
      <c r="V116" s="444" t="e">
        <f t="shared" si="42"/>
        <v>#VALUE!</v>
      </c>
      <c r="W116" s="444" t="e">
        <f t="shared" si="43"/>
        <v>#VALUE!</v>
      </c>
      <c r="X116" s="444" t="e">
        <f t="shared" si="44"/>
        <v>#N/A</v>
      </c>
    </row>
    <row r="117" spans="1:24" ht="15.75" customHeight="1">
      <c r="A117" s="301"/>
      <c r="B117" s="466"/>
      <c r="C117" s="462"/>
      <c r="D117" s="309"/>
      <c r="E117" s="387" t="s">
        <v>94</v>
      </c>
      <c r="F117" s="48" t="e">
        <f>VLOOKUP(E117*(-1),VITPOF,2)</f>
        <v>#VALUE!</v>
      </c>
      <c r="G117" s="387" t="s">
        <v>94</v>
      </c>
      <c r="H117" s="48" t="e">
        <f t="shared" si="45"/>
        <v>#VALUE!</v>
      </c>
      <c r="I117" s="399" t="s">
        <v>94</v>
      </c>
      <c r="J117" s="264" t="e">
        <f t="shared" si="46"/>
        <v>#N/A</v>
      </c>
      <c r="K117" s="399" t="s">
        <v>94</v>
      </c>
      <c r="L117" s="264" t="e">
        <f t="shared" si="38"/>
        <v>#N/A</v>
      </c>
      <c r="M117" s="410" t="s">
        <v>94</v>
      </c>
      <c r="N117" s="267" t="e">
        <f t="shared" si="47"/>
        <v>#N/A</v>
      </c>
      <c r="O117" s="393"/>
      <c r="P117" s="442" t="e">
        <f t="shared" si="48"/>
        <v>#VALUE!</v>
      </c>
      <c r="Q117" s="443" t="s">
        <v>51</v>
      </c>
      <c r="S117" s="444" t="e">
        <f t="shared" si="39"/>
        <v>#VALUE!</v>
      </c>
      <c r="T117" s="444" t="e">
        <f t="shared" si="40"/>
        <v>#VALUE!</v>
      </c>
      <c r="U117" s="444" t="e">
        <f t="shared" si="41"/>
        <v>#VALUE!</v>
      </c>
      <c r="V117" s="444" t="e">
        <f t="shared" si="42"/>
        <v>#VALUE!</v>
      </c>
      <c r="W117" s="444" t="e">
        <f t="shared" si="43"/>
        <v>#VALUE!</v>
      </c>
      <c r="X117" s="444" t="e">
        <f t="shared" si="44"/>
        <v>#N/A</v>
      </c>
    </row>
    <row r="118" spans="1:24" ht="15.75" customHeight="1">
      <c r="A118" s="301"/>
      <c r="B118" s="466"/>
      <c r="C118" s="462"/>
      <c r="D118" s="309"/>
      <c r="E118" s="387" t="s">
        <v>94</v>
      </c>
      <c r="F118" s="48" t="e">
        <f>VLOOKUP(E118*(-1),VITPOF,2)</f>
        <v>#VALUE!</v>
      </c>
      <c r="G118" s="387" t="s">
        <v>94</v>
      </c>
      <c r="H118" s="48" t="e">
        <f t="shared" si="45"/>
        <v>#VALUE!</v>
      </c>
      <c r="I118" s="399" t="s">
        <v>94</v>
      </c>
      <c r="J118" s="264" t="e">
        <f t="shared" si="46"/>
        <v>#N/A</v>
      </c>
      <c r="K118" s="399" t="s">
        <v>94</v>
      </c>
      <c r="L118" s="264" t="e">
        <f t="shared" si="38"/>
        <v>#N/A</v>
      </c>
      <c r="M118" s="410" t="s">
        <v>94</v>
      </c>
      <c r="N118" s="267" t="e">
        <f t="shared" si="47"/>
        <v>#N/A</v>
      </c>
      <c r="O118" s="393"/>
      <c r="P118" s="442" t="e">
        <f t="shared" si="48"/>
        <v>#VALUE!</v>
      </c>
      <c r="Q118" s="443" t="s">
        <v>51</v>
      </c>
      <c r="S118" s="444" t="e">
        <f t="shared" si="39"/>
        <v>#VALUE!</v>
      </c>
      <c r="T118" s="444" t="e">
        <f t="shared" si="40"/>
        <v>#VALUE!</v>
      </c>
      <c r="U118" s="444" t="e">
        <f t="shared" si="41"/>
        <v>#VALUE!</v>
      </c>
      <c r="V118" s="444" t="e">
        <f t="shared" si="42"/>
        <v>#VALUE!</v>
      </c>
      <c r="W118" s="444" t="e">
        <f t="shared" si="43"/>
        <v>#VALUE!</v>
      </c>
      <c r="X118" s="444" t="e">
        <f t="shared" si="44"/>
        <v>#N/A</v>
      </c>
    </row>
    <row r="119" spans="1:24" ht="15.75" customHeight="1">
      <c r="A119" s="301"/>
      <c r="B119" s="466"/>
      <c r="C119" s="462"/>
      <c r="D119" s="309"/>
      <c r="E119" s="387" t="s">
        <v>94</v>
      </c>
      <c r="F119" s="48" t="e">
        <f>VLOOKUP(E119*(-1),VITPOF,2)</f>
        <v>#VALUE!</v>
      </c>
      <c r="G119" s="387" t="s">
        <v>94</v>
      </c>
      <c r="H119" s="48" t="e">
        <f t="shared" si="45"/>
        <v>#VALUE!</v>
      </c>
      <c r="I119" s="399" t="s">
        <v>94</v>
      </c>
      <c r="J119" s="264" t="e">
        <f t="shared" si="46"/>
        <v>#N/A</v>
      </c>
      <c r="K119" s="399" t="s">
        <v>94</v>
      </c>
      <c r="L119" s="264" t="e">
        <f t="shared" si="38"/>
        <v>#N/A</v>
      </c>
      <c r="M119" s="410" t="s">
        <v>94</v>
      </c>
      <c r="N119" s="267" t="e">
        <f t="shared" si="47"/>
        <v>#N/A</v>
      </c>
      <c r="O119" s="393"/>
      <c r="P119" s="442" t="e">
        <f t="shared" si="48"/>
        <v>#VALUE!</v>
      </c>
      <c r="Q119" s="443" t="s">
        <v>51</v>
      </c>
      <c r="S119" s="444" t="e">
        <f t="shared" si="39"/>
        <v>#VALUE!</v>
      </c>
      <c r="T119" s="444" t="e">
        <f t="shared" si="40"/>
        <v>#VALUE!</v>
      </c>
      <c r="U119" s="444" t="e">
        <f t="shared" si="41"/>
        <v>#VALUE!</v>
      </c>
      <c r="V119" s="444" t="e">
        <f t="shared" si="42"/>
        <v>#VALUE!</v>
      </c>
      <c r="W119" s="444" t="e">
        <f t="shared" si="43"/>
        <v>#VALUE!</v>
      </c>
      <c r="X119" s="444" t="e">
        <f t="shared" si="44"/>
        <v>#N/A</v>
      </c>
    </row>
    <row r="120" spans="1:24" ht="15.75" customHeight="1">
      <c r="A120" s="301"/>
      <c r="B120" s="466"/>
      <c r="C120" s="462"/>
      <c r="D120" s="309"/>
      <c r="E120" s="387" t="s">
        <v>94</v>
      </c>
      <c r="F120" s="48" t="e">
        <f>VLOOKUP(E120*(-1),VITPOF,2)</f>
        <v>#VALUE!</v>
      </c>
      <c r="G120" s="387" t="s">
        <v>94</v>
      </c>
      <c r="H120" s="48" t="e">
        <f t="shared" si="45"/>
        <v>#VALUE!</v>
      </c>
      <c r="I120" s="399" t="s">
        <v>94</v>
      </c>
      <c r="J120" s="264" t="e">
        <f t="shared" si="46"/>
        <v>#N/A</v>
      </c>
      <c r="K120" s="399" t="s">
        <v>94</v>
      </c>
      <c r="L120" s="264" t="e">
        <f t="shared" si="38"/>
        <v>#N/A</v>
      </c>
      <c r="M120" s="410" t="s">
        <v>94</v>
      </c>
      <c r="N120" s="267" t="e">
        <f t="shared" si="47"/>
        <v>#N/A</v>
      </c>
      <c r="O120" s="393"/>
      <c r="P120" s="442" t="e">
        <f t="shared" si="48"/>
        <v>#VALUE!</v>
      </c>
      <c r="Q120" s="443" t="s">
        <v>51</v>
      </c>
      <c r="S120" s="444" t="e">
        <f t="shared" si="39"/>
        <v>#VALUE!</v>
      </c>
      <c r="T120" s="444" t="e">
        <f t="shared" si="40"/>
        <v>#VALUE!</v>
      </c>
      <c r="U120" s="444" t="e">
        <f t="shared" si="41"/>
        <v>#VALUE!</v>
      </c>
      <c r="V120" s="444" t="e">
        <f t="shared" si="42"/>
        <v>#VALUE!</v>
      </c>
      <c r="W120" s="444" t="e">
        <f t="shared" si="43"/>
        <v>#VALUE!</v>
      </c>
      <c r="X120" s="444" t="e">
        <f t="shared" si="44"/>
        <v>#N/A</v>
      </c>
    </row>
    <row r="121" spans="1:24" ht="15.75" customHeight="1">
      <c r="A121" s="301"/>
      <c r="B121" s="466"/>
      <c r="C121" s="462"/>
      <c r="D121" s="309"/>
      <c r="E121" s="387" t="s">
        <v>94</v>
      </c>
      <c r="F121" s="48" t="e">
        <f>VLOOKUP(E121*(-1),VITPOF,2)</f>
        <v>#VALUE!</v>
      </c>
      <c r="G121" s="387" t="s">
        <v>94</v>
      </c>
      <c r="H121" s="48" t="e">
        <f t="shared" si="45"/>
        <v>#VALUE!</v>
      </c>
      <c r="I121" s="399" t="s">
        <v>94</v>
      </c>
      <c r="J121" s="264" t="e">
        <f t="shared" si="46"/>
        <v>#N/A</v>
      </c>
      <c r="K121" s="399" t="s">
        <v>94</v>
      </c>
      <c r="L121" s="264" t="e">
        <f t="shared" si="38"/>
        <v>#N/A</v>
      </c>
      <c r="M121" s="410" t="s">
        <v>94</v>
      </c>
      <c r="N121" s="267" t="e">
        <f t="shared" si="47"/>
        <v>#N/A</v>
      </c>
      <c r="O121" s="393"/>
      <c r="P121" s="442" t="e">
        <f t="shared" si="48"/>
        <v>#VALUE!</v>
      </c>
      <c r="Q121" s="443" t="s">
        <v>51</v>
      </c>
      <c r="S121" s="444" t="e">
        <f t="shared" si="39"/>
        <v>#VALUE!</v>
      </c>
      <c r="T121" s="444" t="e">
        <f t="shared" si="40"/>
        <v>#VALUE!</v>
      </c>
      <c r="U121" s="444" t="e">
        <f t="shared" si="41"/>
        <v>#VALUE!</v>
      </c>
      <c r="V121" s="444" t="e">
        <f t="shared" si="42"/>
        <v>#VALUE!</v>
      </c>
      <c r="W121" s="444" t="e">
        <f t="shared" si="43"/>
        <v>#VALUE!</v>
      </c>
      <c r="X121" s="444" t="e">
        <f t="shared" si="44"/>
        <v>#N/A</v>
      </c>
    </row>
    <row r="122" spans="1:24" ht="15.75" customHeight="1">
      <c r="A122" s="301"/>
      <c r="B122" s="466"/>
      <c r="C122" s="462"/>
      <c r="D122" s="309"/>
      <c r="E122" s="387" t="s">
        <v>94</v>
      </c>
      <c r="F122" s="48" t="e">
        <f>VLOOKUP(E122*(-1),VITPOF,2)</f>
        <v>#VALUE!</v>
      </c>
      <c r="G122" s="387" t="s">
        <v>94</v>
      </c>
      <c r="H122" s="48" t="e">
        <f t="shared" si="45"/>
        <v>#VALUE!</v>
      </c>
      <c r="I122" s="399" t="s">
        <v>94</v>
      </c>
      <c r="J122" s="264" t="e">
        <f t="shared" si="46"/>
        <v>#N/A</v>
      </c>
      <c r="K122" s="399" t="s">
        <v>94</v>
      </c>
      <c r="L122" s="264" t="e">
        <f t="shared" si="38"/>
        <v>#N/A</v>
      </c>
      <c r="M122" s="410" t="s">
        <v>94</v>
      </c>
      <c r="N122" s="267" t="e">
        <f t="shared" si="47"/>
        <v>#N/A</v>
      </c>
      <c r="O122" s="393"/>
      <c r="P122" s="442" t="e">
        <f t="shared" si="48"/>
        <v>#VALUE!</v>
      </c>
      <c r="Q122" s="443" t="s">
        <v>51</v>
      </c>
      <c r="S122" s="444" t="e">
        <f t="shared" si="39"/>
        <v>#VALUE!</v>
      </c>
      <c r="T122" s="444" t="e">
        <f t="shared" si="40"/>
        <v>#VALUE!</v>
      </c>
      <c r="U122" s="444" t="e">
        <f t="shared" si="41"/>
        <v>#VALUE!</v>
      </c>
      <c r="V122" s="444" t="e">
        <f t="shared" si="42"/>
        <v>#VALUE!</v>
      </c>
      <c r="W122" s="444" t="e">
        <f t="shared" si="43"/>
        <v>#VALUE!</v>
      </c>
      <c r="X122" s="444" t="e">
        <f t="shared" si="44"/>
        <v>#N/A</v>
      </c>
    </row>
    <row r="123" spans="1:24" ht="15.75" customHeight="1">
      <c r="A123" s="301"/>
      <c r="B123" s="466"/>
      <c r="C123" s="462"/>
      <c r="D123" s="309"/>
      <c r="E123" s="387" t="s">
        <v>94</v>
      </c>
      <c r="F123" s="48" t="e">
        <f>VLOOKUP(E123*(-1),VITPOF,2)</f>
        <v>#VALUE!</v>
      </c>
      <c r="G123" s="387" t="s">
        <v>94</v>
      </c>
      <c r="H123" s="48" t="e">
        <f t="shared" si="45"/>
        <v>#VALUE!</v>
      </c>
      <c r="I123" s="399" t="s">
        <v>94</v>
      </c>
      <c r="J123" s="264" t="e">
        <f t="shared" si="46"/>
        <v>#N/A</v>
      </c>
      <c r="K123" s="399" t="s">
        <v>94</v>
      </c>
      <c r="L123" s="264" t="e">
        <f t="shared" si="38"/>
        <v>#N/A</v>
      </c>
      <c r="M123" s="410" t="s">
        <v>94</v>
      </c>
      <c r="N123" s="267" t="e">
        <f t="shared" si="47"/>
        <v>#N/A</v>
      </c>
      <c r="O123" s="393"/>
      <c r="P123" s="442" t="e">
        <f t="shared" si="48"/>
        <v>#VALUE!</v>
      </c>
      <c r="Q123" s="443" t="s">
        <v>51</v>
      </c>
      <c r="S123" s="444" t="e">
        <f t="shared" si="39"/>
        <v>#VALUE!</v>
      </c>
      <c r="T123" s="444" t="e">
        <f t="shared" si="40"/>
        <v>#VALUE!</v>
      </c>
      <c r="U123" s="444" t="e">
        <f t="shared" si="41"/>
        <v>#VALUE!</v>
      </c>
      <c r="V123" s="444" t="e">
        <f t="shared" si="42"/>
        <v>#VALUE!</v>
      </c>
      <c r="W123" s="444" t="e">
        <f t="shared" si="43"/>
        <v>#VALUE!</v>
      </c>
      <c r="X123" s="444" t="e">
        <f t="shared" si="44"/>
        <v>#N/A</v>
      </c>
    </row>
    <row r="124" spans="1:24" ht="15.75" customHeight="1">
      <c r="A124" s="301"/>
      <c r="B124" s="466"/>
      <c r="C124" s="462"/>
      <c r="D124" s="309"/>
      <c r="E124" s="387" t="s">
        <v>94</v>
      </c>
      <c r="F124" s="48" t="e">
        <f>VLOOKUP(E124*(-1),VITPOF,2)</f>
        <v>#VALUE!</v>
      </c>
      <c r="G124" s="387" t="s">
        <v>94</v>
      </c>
      <c r="H124" s="48" t="e">
        <f t="shared" si="45"/>
        <v>#VALUE!</v>
      </c>
      <c r="I124" s="399" t="s">
        <v>94</v>
      </c>
      <c r="J124" s="264" t="e">
        <f t="shared" si="46"/>
        <v>#N/A</v>
      </c>
      <c r="K124" s="399" t="s">
        <v>94</v>
      </c>
      <c r="L124" s="264" t="e">
        <f t="shared" si="38"/>
        <v>#N/A</v>
      </c>
      <c r="M124" s="410" t="s">
        <v>94</v>
      </c>
      <c r="N124" s="267" t="e">
        <f t="shared" si="47"/>
        <v>#N/A</v>
      </c>
      <c r="O124" s="393"/>
      <c r="P124" s="442" t="e">
        <f t="shared" si="48"/>
        <v>#VALUE!</v>
      </c>
      <c r="Q124" s="443" t="s">
        <v>51</v>
      </c>
      <c r="S124" s="444" t="e">
        <f t="shared" si="39"/>
        <v>#VALUE!</v>
      </c>
      <c r="T124" s="444" t="e">
        <f t="shared" si="40"/>
        <v>#VALUE!</v>
      </c>
      <c r="U124" s="444" t="e">
        <f t="shared" si="41"/>
        <v>#VALUE!</v>
      </c>
      <c r="V124" s="444" t="e">
        <f t="shared" si="42"/>
        <v>#VALUE!</v>
      </c>
      <c r="W124" s="444" t="e">
        <f t="shared" si="43"/>
        <v>#VALUE!</v>
      </c>
      <c r="X124" s="444" t="e">
        <f t="shared" si="44"/>
        <v>#N/A</v>
      </c>
    </row>
    <row r="125" spans="1:24" ht="15.75" customHeight="1">
      <c r="A125" s="301"/>
      <c r="B125" s="466"/>
      <c r="C125" s="462"/>
      <c r="D125" s="309"/>
      <c r="E125" s="387" t="s">
        <v>94</v>
      </c>
      <c r="F125" s="48" t="e">
        <f>VLOOKUP(E125*(-1),VITPOF,2)</f>
        <v>#VALUE!</v>
      </c>
      <c r="G125" s="387" t="s">
        <v>94</v>
      </c>
      <c r="H125" s="48" t="e">
        <f t="shared" si="45"/>
        <v>#VALUE!</v>
      </c>
      <c r="I125" s="399" t="s">
        <v>94</v>
      </c>
      <c r="J125" s="264" t="e">
        <f t="shared" si="46"/>
        <v>#N/A</v>
      </c>
      <c r="K125" s="399" t="s">
        <v>94</v>
      </c>
      <c r="L125" s="264" t="e">
        <f t="shared" si="38"/>
        <v>#N/A</v>
      </c>
      <c r="M125" s="410" t="s">
        <v>94</v>
      </c>
      <c r="N125" s="267" t="e">
        <f t="shared" si="47"/>
        <v>#N/A</v>
      </c>
      <c r="O125" s="393"/>
      <c r="P125" s="442" t="e">
        <f t="shared" si="48"/>
        <v>#VALUE!</v>
      </c>
      <c r="Q125" s="443" t="s">
        <v>51</v>
      </c>
      <c r="S125" s="444" t="e">
        <f t="shared" si="39"/>
        <v>#VALUE!</v>
      </c>
      <c r="T125" s="444" t="e">
        <f t="shared" si="40"/>
        <v>#VALUE!</v>
      </c>
      <c r="U125" s="444" t="e">
        <f t="shared" si="41"/>
        <v>#VALUE!</v>
      </c>
      <c r="V125" s="444" t="e">
        <f t="shared" si="42"/>
        <v>#VALUE!</v>
      </c>
      <c r="W125" s="444" t="e">
        <f t="shared" si="43"/>
        <v>#VALUE!</v>
      </c>
      <c r="X125" s="444" t="e">
        <f t="shared" si="44"/>
        <v>#N/A</v>
      </c>
    </row>
    <row r="126" spans="1:24" ht="15.75" customHeight="1">
      <c r="A126" s="301"/>
      <c r="B126" s="466"/>
      <c r="C126" s="462"/>
      <c r="D126" s="309"/>
      <c r="E126" s="387" t="s">
        <v>94</v>
      </c>
      <c r="F126" s="48" t="e">
        <f>VLOOKUP(E126*(-1),VITPOF,2)</f>
        <v>#VALUE!</v>
      </c>
      <c r="G126" s="387" t="s">
        <v>94</v>
      </c>
      <c r="H126" s="48" t="e">
        <f t="shared" si="45"/>
        <v>#VALUE!</v>
      </c>
      <c r="I126" s="399" t="s">
        <v>94</v>
      </c>
      <c r="J126" s="264" t="e">
        <f t="shared" si="46"/>
        <v>#N/A</v>
      </c>
      <c r="K126" s="399" t="s">
        <v>94</v>
      </c>
      <c r="L126" s="264" t="e">
        <f t="shared" si="38"/>
        <v>#N/A</v>
      </c>
      <c r="M126" s="410" t="s">
        <v>94</v>
      </c>
      <c r="N126" s="267" t="e">
        <f t="shared" si="47"/>
        <v>#N/A</v>
      </c>
      <c r="O126" s="393"/>
      <c r="P126" s="442" t="e">
        <f t="shared" si="48"/>
        <v>#VALUE!</v>
      </c>
      <c r="Q126" s="443" t="s">
        <v>51</v>
      </c>
      <c r="S126" s="444" t="e">
        <f t="shared" si="39"/>
        <v>#VALUE!</v>
      </c>
      <c r="T126" s="444" t="e">
        <f t="shared" si="40"/>
        <v>#VALUE!</v>
      </c>
      <c r="U126" s="444" t="e">
        <f t="shared" si="41"/>
        <v>#VALUE!</v>
      </c>
      <c r="V126" s="444" t="e">
        <f t="shared" si="42"/>
        <v>#VALUE!</v>
      </c>
      <c r="W126" s="444" t="e">
        <f t="shared" si="43"/>
        <v>#VALUE!</v>
      </c>
      <c r="X126" s="444" t="e">
        <f t="shared" si="44"/>
        <v>#N/A</v>
      </c>
    </row>
    <row r="127" spans="1:24" ht="15.75" customHeight="1">
      <c r="A127" s="301"/>
      <c r="B127" s="466"/>
      <c r="C127" s="462"/>
      <c r="D127" s="309"/>
      <c r="E127" s="387" t="s">
        <v>94</v>
      </c>
      <c r="F127" s="48" t="e">
        <f>VLOOKUP(E127*(-1),VITPOF,2)</f>
        <v>#VALUE!</v>
      </c>
      <c r="G127" s="387" t="s">
        <v>94</v>
      </c>
      <c r="H127" s="48" t="e">
        <f t="shared" si="45"/>
        <v>#VALUE!</v>
      </c>
      <c r="I127" s="399" t="s">
        <v>94</v>
      </c>
      <c r="J127" s="264" t="e">
        <f t="shared" si="46"/>
        <v>#N/A</v>
      </c>
      <c r="K127" s="399" t="s">
        <v>94</v>
      </c>
      <c r="L127" s="264" t="e">
        <f t="shared" si="38"/>
        <v>#N/A</v>
      </c>
      <c r="M127" s="410" t="s">
        <v>94</v>
      </c>
      <c r="N127" s="267" t="e">
        <f t="shared" si="47"/>
        <v>#N/A</v>
      </c>
      <c r="O127" s="393"/>
      <c r="P127" s="442" t="e">
        <f t="shared" si="48"/>
        <v>#VALUE!</v>
      </c>
      <c r="Q127" s="443" t="s">
        <v>51</v>
      </c>
      <c r="S127" s="444" t="e">
        <f t="shared" si="39"/>
        <v>#VALUE!</v>
      </c>
      <c r="T127" s="444" t="e">
        <f t="shared" si="40"/>
        <v>#VALUE!</v>
      </c>
      <c r="U127" s="444" t="e">
        <f t="shared" si="41"/>
        <v>#VALUE!</v>
      </c>
      <c r="V127" s="444" t="e">
        <f t="shared" si="42"/>
        <v>#VALUE!</v>
      </c>
      <c r="W127" s="444" t="e">
        <f t="shared" si="43"/>
        <v>#VALUE!</v>
      </c>
      <c r="X127" s="444" t="e">
        <f t="shared" si="44"/>
        <v>#N/A</v>
      </c>
    </row>
    <row r="128" spans="1:24" ht="15.75" customHeight="1">
      <c r="A128" s="301"/>
      <c r="B128" s="466"/>
      <c r="C128" s="462"/>
      <c r="D128" s="309"/>
      <c r="E128" s="387" t="s">
        <v>94</v>
      </c>
      <c r="F128" s="48" t="e">
        <f>VLOOKUP(E128*(-1),VITPOF,2)</f>
        <v>#VALUE!</v>
      </c>
      <c r="G128" s="387" t="s">
        <v>94</v>
      </c>
      <c r="H128" s="48" t="e">
        <f t="shared" si="45"/>
        <v>#VALUE!</v>
      </c>
      <c r="I128" s="399" t="s">
        <v>94</v>
      </c>
      <c r="J128" s="264" t="e">
        <f t="shared" si="46"/>
        <v>#N/A</v>
      </c>
      <c r="K128" s="399" t="s">
        <v>94</v>
      </c>
      <c r="L128" s="264" t="e">
        <f t="shared" si="38"/>
        <v>#N/A</v>
      </c>
      <c r="M128" s="410" t="s">
        <v>94</v>
      </c>
      <c r="N128" s="267" t="e">
        <f t="shared" si="47"/>
        <v>#N/A</v>
      </c>
      <c r="O128" s="393"/>
      <c r="P128" s="442" t="e">
        <f t="shared" si="48"/>
        <v>#VALUE!</v>
      </c>
      <c r="Q128" s="443" t="s">
        <v>51</v>
      </c>
      <c r="S128" s="444" t="e">
        <f t="shared" si="39"/>
        <v>#VALUE!</v>
      </c>
      <c r="T128" s="444" t="e">
        <f t="shared" si="40"/>
        <v>#VALUE!</v>
      </c>
      <c r="U128" s="444" t="e">
        <f t="shared" si="41"/>
        <v>#VALUE!</v>
      </c>
      <c r="V128" s="444" t="e">
        <f t="shared" si="42"/>
        <v>#VALUE!</v>
      </c>
      <c r="W128" s="444" t="e">
        <f t="shared" si="43"/>
        <v>#VALUE!</v>
      </c>
      <c r="X128" s="444" t="e">
        <f t="shared" si="44"/>
        <v>#N/A</v>
      </c>
    </row>
    <row r="129" spans="1:24" ht="15.75" customHeight="1">
      <c r="A129" s="301"/>
      <c r="B129" s="466"/>
      <c r="C129" s="462"/>
      <c r="D129" s="309"/>
      <c r="E129" s="387" t="s">
        <v>94</v>
      </c>
      <c r="F129" s="48" t="e">
        <f>VLOOKUP(E129*(-1),VITPOF,2)</f>
        <v>#VALUE!</v>
      </c>
      <c r="G129" s="387" t="s">
        <v>94</v>
      </c>
      <c r="H129" s="48" t="e">
        <f t="shared" si="45"/>
        <v>#VALUE!</v>
      </c>
      <c r="I129" s="399" t="s">
        <v>94</v>
      </c>
      <c r="J129" s="264" t="e">
        <f t="shared" si="46"/>
        <v>#N/A</v>
      </c>
      <c r="K129" s="399" t="s">
        <v>94</v>
      </c>
      <c r="L129" s="264" t="e">
        <f t="shared" si="38"/>
        <v>#N/A</v>
      </c>
      <c r="M129" s="410" t="s">
        <v>94</v>
      </c>
      <c r="N129" s="267" t="e">
        <f t="shared" si="47"/>
        <v>#N/A</v>
      </c>
      <c r="O129" s="393"/>
      <c r="P129" s="442" t="e">
        <f t="shared" si="48"/>
        <v>#VALUE!</v>
      </c>
      <c r="Q129" s="443" t="s">
        <v>51</v>
      </c>
      <c r="S129" s="444" t="e">
        <f t="shared" si="39"/>
        <v>#VALUE!</v>
      </c>
      <c r="T129" s="444" t="e">
        <f t="shared" si="40"/>
        <v>#VALUE!</v>
      </c>
      <c r="U129" s="444" t="e">
        <f t="shared" si="41"/>
        <v>#VALUE!</v>
      </c>
      <c r="V129" s="444" t="e">
        <f t="shared" si="42"/>
        <v>#VALUE!</v>
      </c>
      <c r="W129" s="444" t="e">
        <f t="shared" si="43"/>
        <v>#VALUE!</v>
      </c>
      <c r="X129" s="444" t="e">
        <f t="shared" si="44"/>
        <v>#N/A</v>
      </c>
    </row>
    <row r="130" spans="1:24" ht="15.75" customHeight="1">
      <c r="A130" s="301"/>
      <c r="B130" s="466"/>
      <c r="C130" s="462"/>
      <c r="D130" s="309"/>
      <c r="E130" s="387" t="s">
        <v>94</v>
      </c>
      <c r="F130" s="48" t="e">
        <f>VLOOKUP(E130*(-1),VITPOF,2)</f>
        <v>#VALUE!</v>
      </c>
      <c r="G130" s="387" t="s">
        <v>94</v>
      </c>
      <c r="H130" s="48" t="e">
        <f t="shared" si="45"/>
        <v>#VALUE!</v>
      </c>
      <c r="I130" s="399" t="s">
        <v>94</v>
      </c>
      <c r="J130" s="264" t="e">
        <f t="shared" si="46"/>
        <v>#N/A</v>
      </c>
      <c r="K130" s="399" t="s">
        <v>94</v>
      </c>
      <c r="L130" s="264" t="e">
        <f t="shared" si="38"/>
        <v>#N/A</v>
      </c>
      <c r="M130" s="410" t="s">
        <v>94</v>
      </c>
      <c r="N130" s="267" t="e">
        <f t="shared" si="47"/>
        <v>#N/A</v>
      </c>
      <c r="O130" s="393"/>
      <c r="P130" s="442" t="e">
        <f t="shared" si="48"/>
        <v>#VALUE!</v>
      </c>
      <c r="Q130" s="443" t="s">
        <v>51</v>
      </c>
      <c r="S130" s="444" t="e">
        <f t="shared" si="39"/>
        <v>#VALUE!</v>
      </c>
      <c r="T130" s="444" t="e">
        <f t="shared" si="40"/>
        <v>#VALUE!</v>
      </c>
      <c r="U130" s="444" t="e">
        <f t="shared" si="41"/>
        <v>#VALUE!</v>
      </c>
      <c r="V130" s="444" t="e">
        <f t="shared" si="42"/>
        <v>#VALUE!</v>
      </c>
      <c r="W130" s="444" t="e">
        <f t="shared" si="43"/>
        <v>#VALUE!</v>
      </c>
      <c r="X130" s="444" t="e">
        <f t="shared" si="44"/>
        <v>#N/A</v>
      </c>
    </row>
    <row r="137" spans="1:4" ht="12.75">
      <c r="A137" s="513"/>
      <c r="B137" s="514"/>
      <c r="C137" s="514"/>
      <c r="D137" s="507"/>
    </row>
    <row r="138" spans="1:4" ht="12.75">
      <c r="A138" s="505"/>
      <c r="B138" s="506"/>
      <c r="C138" s="506"/>
      <c r="D138" s="507"/>
    </row>
    <row r="139" spans="1:4" ht="12.75">
      <c r="A139" s="505"/>
      <c r="B139" s="506"/>
      <c r="C139" s="506"/>
      <c r="D139" s="507"/>
    </row>
    <row r="140" spans="1:4" ht="12.75">
      <c r="A140" s="505"/>
      <c r="B140" s="506"/>
      <c r="C140" s="506"/>
      <c r="D140" s="507"/>
    </row>
    <row r="141" spans="1:4" ht="12.75">
      <c r="A141" s="505"/>
      <c r="B141" s="506"/>
      <c r="C141" s="506"/>
      <c r="D141" s="507"/>
    </row>
    <row r="142" spans="1:4" ht="12.75">
      <c r="A142" s="505"/>
      <c r="B142" s="506"/>
      <c r="C142" s="506"/>
      <c r="D142" s="507"/>
    </row>
    <row r="143" spans="1:4" ht="12.75">
      <c r="A143" s="505"/>
      <c r="B143" s="506"/>
      <c r="C143" s="506"/>
      <c r="D143" s="507"/>
    </row>
    <row r="144" spans="1:4" ht="12.75">
      <c r="A144" s="505"/>
      <c r="B144" s="506"/>
      <c r="C144" s="506"/>
      <c r="D144" s="507"/>
    </row>
    <row r="145" spans="1:4" ht="12.75">
      <c r="A145" s="505"/>
      <c r="B145" s="506"/>
      <c r="C145" s="506"/>
      <c r="D145" s="507"/>
    </row>
    <row r="146" spans="1:4" ht="12.75">
      <c r="A146" s="505"/>
      <c r="B146" s="506"/>
      <c r="C146" s="506"/>
      <c r="D146" s="507"/>
    </row>
    <row r="147" spans="1:4" ht="12.75">
      <c r="A147" s="505"/>
      <c r="B147" s="506"/>
      <c r="C147" s="506"/>
      <c r="D147" s="507"/>
    </row>
    <row r="148" spans="1:4" ht="12.75">
      <c r="A148" s="505"/>
      <c r="B148" s="506"/>
      <c r="C148" s="506"/>
      <c r="D148" s="507"/>
    </row>
    <row r="149" spans="1:4" ht="12.75">
      <c r="A149" s="505"/>
      <c r="B149" s="506"/>
      <c r="C149" s="506"/>
      <c r="D149" s="507"/>
    </row>
    <row r="150" spans="1:4" ht="12.75">
      <c r="A150" s="505"/>
      <c r="B150" s="506"/>
      <c r="C150" s="506"/>
      <c r="D150" s="507"/>
    </row>
    <row r="151" spans="1:4" ht="12.75">
      <c r="A151" s="505"/>
      <c r="B151" s="506"/>
      <c r="C151" s="506"/>
      <c r="D151" s="507"/>
    </row>
    <row r="152" spans="1:4" ht="12.75">
      <c r="A152" s="505"/>
      <c r="B152" s="506"/>
      <c r="C152" s="506"/>
      <c r="D152" s="507"/>
    </row>
    <row r="153" spans="1:4" ht="12.75">
      <c r="A153" s="505"/>
      <c r="B153" s="506"/>
      <c r="C153" s="506"/>
      <c r="D153" s="507"/>
    </row>
    <row r="154" spans="1:4" ht="12.75">
      <c r="A154" s="505"/>
      <c r="B154" s="506"/>
      <c r="C154" s="506"/>
      <c r="D154" s="507"/>
    </row>
    <row r="155" spans="1:4" ht="12.75">
      <c r="A155" s="505"/>
      <c r="B155" s="506"/>
      <c r="C155" s="506"/>
      <c r="D155" s="507"/>
    </row>
    <row r="156" spans="1:4" ht="12.75">
      <c r="A156" s="505"/>
      <c r="B156" s="506"/>
      <c r="C156" s="506"/>
      <c r="D156" s="507"/>
    </row>
    <row r="157" spans="1:4" ht="12.75">
      <c r="A157" s="505"/>
      <c r="B157" s="506"/>
      <c r="C157" s="506"/>
      <c r="D157" s="507"/>
    </row>
    <row r="158" spans="1:4" ht="12.75">
      <c r="A158" s="505"/>
      <c r="B158" s="506"/>
      <c r="C158" s="506"/>
      <c r="D158" s="507"/>
    </row>
    <row r="159" spans="1:4" ht="12.75">
      <c r="A159" s="505"/>
      <c r="B159" s="506"/>
      <c r="C159" s="506"/>
      <c r="D159" s="507"/>
    </row>
    <row r="160" spans="1:4" ht="12.75">
      <c r="A160" s="505"/>
      <c r="B160" s="506"/>
      <c r="C160" s="506"/>
      <c r="D160" s="507"/>
    </row>
    <row r="161" spans="1:4" ht="12.75">
      <c r="A161" s="505"/>
      <c r="B161" s="506"/>
      <c r="C161" s="506"/>
      <c r="D161" s="507"/>
    </row>
    <row r="162" spans="1:4" ht="12.75">
      <c r="A162" s="505"/>
      <c r="B162" s="506"/>
      <c r="C162" s="506"/>
      <c r="D162" s="507"/>
    </row>
    <row r="163" spans="1:4" ht="12.75">
      <c r="A163" s="505"/>
      <c r="B163" s="506"/>
      <c r="C163" s="506"/>
      <c r="D163" s="507"/>
    </row>
    <row r="164" spans="1:4" ht="12.75">
      <c r="A164" s="505"/>
      <c r="B164" s="506"/>
      <c r="C164" s="506"/>
      <c r="D164" s="507"/>
    </row>
    <row r="165" spans="1:4" ht="12.75">
      <c r="A165" s="505"/>
      <c r="B165" s="506"/>
      <c r="C165" s="506"/>
      <c r="D165" s="507"/>
    </row>
    <row r="166" spans="1:4" ht="12.75">
      <c r="A166" s="505"/>
      <c r="B166" s="506"/>
      <c r="C166" s="506"/>
      <c r="D166" s="507"/>
    </row>
    <row r="167" spans="1:4" ht="12.75">
      <c r="A167" s="505"/>
      <c r="B167" s="506"/>
      <c r="C167" s="506"/>
      <c r="D167" s="507"/>
    </row>
    <row r="168" spans="1:4" ht="12.75">
      <c r="A168" s="505"/>
      <c r="B168" s="512"/>
      <c r="C168" s="509"/>
      <c r="D168" s="507"/>
    </row>
  </sheetData>
  <sheetProtection/>
  <mergeCells count="6">
    <mergeCell ref="I6:K6"/>
    <mergeCell ref="D6:G6"/>
    <mergeCell ref="D2:L2"/>
    <mergeCell ref="D3:L3"/>
    <mergeCell ref="D4:K4"/>
    <mergeCell ref="S7:X7"/>
  </mergeCells>
  <printOptions gridLines="1" horizontalCentered="1"/>
  <pageMargins left="0" right="0" top="0.2" bottom="0.2" header="0.51" footer="0.51"/>
  <pageSetup fitToHeight="0" horizontalDpi="300" verticalDpi="300" orientation="portrait" paperSize="9" scale="80" r:id="rId1"/>
  <headerFooter alignWithMargins="0">
    <oddFooter xml:space="preserve">&amp;C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Y129"/>
  <sheetViews>
    <sheetView zoomScale="110" zoomScaleNormal="110" zoomScalePageLayoutView="0" workbookViewId="0" topLeftCell="A1">
      <pane ySplit="9" topLeftCell="A37" activePane="bottomLeft" state="frozen"/>
      <selection pane="topLeft" activeCell="S4" sqref="S4"/>
      <selection pane="bottomLeft" activeCell="G41" sqref="G41"/>
    </sheetView>
  </sheetViews>
  <sheetFormatPr defaultColWidth="11.421875" defaultRowHeight="12.75"/>
  <cols>
    <col min="1" max="1" width="9.00390625" style="8" bestFit="1" customWidth="1"/>
    <col min="2" max="2" width="27.421875" style="8" bestFit="1" customWidth="1"/>
    <col min="3" max="3" width="18.28125" style="8" bestFit="1" customWidth="1"/>
    <col min="4" max="4" width="6.57421875" style="8" bestFit="1" customWidth="1"/>
    <col min="5" max="5" width="5.7109375" style="7" customWidth="1"/>
    <col min="6" max="6" width="3.7109375" style="8" customWidth="1"/>
    <col min="7" max="7" width="5.7109375" style="7" customWidth="1"/>
    <col min="8" max="8" width="3.7109375" style="8" customWidth="1"/>
    <col min="9" max="9" width="5.7109375" style="9" customWidth="1"/>
    <col min="10" max="10" width="3.7109375" style="8" customWidth="1"/>
    <col min="11" max="11" width="5.7109375" style="9" customWidth="1"/>
    <col min="12" max="12" width="3.7109375" style="8" customWidth="1"/>
    <col min="13" max="13" width="5.7109375" style="9" customWidth="1"/>
    <col min="14" max="14" width="3.7109375" style="8" customWidth="1"/>
    <col min="15" max="15" width="5.421875" style="8" bestFit="1" customWidth="1"/>
    <col min="16" max="16" width="5.7109375" style="10" customWidth="1"/>
    <col min="17" max="17" width="4.421875" style="8" customWidth="1"/>
    <col min="18" max="18" width="4.421875" style="6" customWidth="1"/>
    <col min="19" max="24" width="10.00390625" style="6" bestFit="1" customWidth="1"/>
    <col min="25" max="25" width="30.140625" style="6" bestFit="1" customWidth="1"/>
    <col min="26" max="16384" width="11.421875" style="6" customWidth="1"/>
  </cols>
  <sheetData>
    <row r="1" spans="1:17" s="11" customFormat="1" ht="15" customHeight="1">
      <c r="A1" s="269"/>
      <c r="B1" s="15"/>
      <c r="C1" s="15"/>
      <c r="D1" s="15"/>
      <c r="E1" s="14"/>
      <c r="F1" s="15"/>
      <c r="G1" s="14"/>
      <c r="H1" s="15"/>
      <c r="I1" s="16"/>
      <c r="J1" s="15"/>
      <c r="K1" s="17"/>
      <c r="L1" s="15"/>
      <c r="M1" s="16"/>
      <c r="N1" s="18"/>
      <c r="O1" s="15"/>
      <c r="P1" s="19"/>
      <c r="Q1" s="8"/>
    </row>
    <row r="2" spans="1:17" s="26" customFormat="1" ht="19.5" customHeight="1">
      <c r="A2" s="270"/>
      <c r="B2" s="271"/>
      <c r="C2" s="467"/>
      <c r="D2" s="551" t="s">
        <v>224</v>
      </c>
      <c r="E2" s="551"/>
      <c r="F2" s="551"/>
      <c r="G2" s="551"/>
      <c r="H2" s="551"/>
      <c r="I2" s="551"/>
      <c r="J2" s="551"/>
      <c r="K2" s="551"/>
      <c r="L2" s="551"/>
      <c r="M2" s="180"/>
      <c r="N2" s="181"/>
      <c r="O2" s="271"/>
      <c r="P2" s="35"/>
      <c r="Q2" s="259"/>
    </row>
    <row r="3" spans="1:17" s="26" customFormat="1" ht="19.5" customHeight="1">
      <c r="A3" s="270"/>
      <c r="B3" s="271"/>
      <c r="C3" s="271"/>
      <c r="D3" s="552" t="s">
        <v>100</v>
      </c>
      <c r="E3" s="552"/>
      <c r="F3" s="552"/>
      <c r="G3" s="552"/>
      <c r="H3" s="552"/>
      <c r="I3" s="552"/>
      <c r="J3" s="552"/>
      <c r="K3" s="552"/>
      <c r="L3" s="552"/>
      <c r="M3" s="180"/>
      <c r="N3" s="181"/>
      <c r="O3" s="271"/>
      <c r="P3" s="35"/>
      <c r="Q3" s="259"/>
    </row>
    <row r="4" spans="1:17" s="26" customFormat="1" ht="19.5" customHeight="1">
      <c r="A4" s="270"/>
      <c r="B4" s="32"/>
      <c r="C4" s="32"/>
      <c r="D4" s="553" t="s">
        <v>223</v>
      </c>
      <c r="E4" s="553"/>
      <c r="F4" s="553"/>
      <c r="G4" s="553"/>
      <c r="H4" s="553"/>
      <c r="I4" s="553"/>
      <c r="J4" s="553"/>
      <c r="K4" s="553"/>
      <c r="L4" s="260"/>
      <c r="M4" s="31"/>
      <c r="N4" s="34"/>
      <c r="O4" s="32"/>
      <c r="P4" s="35"/>
      <c r="Q4" s="259"/>
    </row>
    <row r="5" spans="1:17" s="26" customFormat="1" ht="19.5" customHeight="1">
      <c r="A5" s="270"/>
      <c r="B5" s="271"/>
      <c r="C5" s="271"/>
      <c r="D5" s="271"/>
      <c r="E5" s="272"/>
      <c r="F5" s="271"/>
      <c r="G5" s="272"/>
      <c r="H5" s="271"/>
      <c r="I5" s="180"/>
      <c r="J5" s="271"/>
      <c r="K5" s="273"/>
      <c r="L5" s="271"/>
      <c r="M5" s="180"/>
      <c r="N5" s="181"/>
      <c r="O5" s="271"/>
      <c r="P5" s="35"/>
      <c r="Q5" s="259"/>
    </row>
    <row r="6" spans="1:17" s="26" customFormat="1" ht="15" customHeight="1">
      <c r="A6" s="270"/>
      <c r="B6" s="271"/>
      <c r="C6" s="271"/>
      <c r="D6" s="563" t="s">
        <v>59</v>
      </c>
      <c r="E6" s="563"/>
      <c r="F6" s="563"/>
      <c r="G6" s="563"/>
      <c r="H6" s="271"/>
      <c r="I6" s="564"/>
      <c r="J6" s="564"/>
      <c r="K6" s="564"/>
      <c r="L6" s="271"/>
      <c r="M6" s="180"/>
      <c r="N6" s="181"/>
      <c r="O6" s="271"/>
      <c r="P6" s="35"/>
      <c r="Q6" s="259"/>
    </row>
    <row r="7" spans="1:24" s="11" customFormat="1" ht="15" customHeight="1">
      <c r="A7" s="274"/>
      <c r="B7" s="38"/>
      <c r="C7" s="38"/>
      <c r="D7" s="38"/>
      <c r="E7" s="37"/>
      <c r="F7" s="38"/>
      <c r="G7" s="37"/>
      <c r="H7" s="38"/>
      <c r="I7" s="39"/>
      <c r="J7" s="38"/>
      <c r="K7" s="40"/>
      <c r="L7" s="38"/>
      <c r="M7" s="39"/>
      <c r="N7" s="41"/>
      <c r="O7" s="38"/>
      <c r="P7" s="42"/>
      <c r="Q7" s="8"/>
      <c r="S7" s="560" t="s">
        <v>105</v>
      </c>
      <c r="T7" s="557"/>
      <c r="U7" s="557"/>
      <c r="V7" s="557"/>
      <c r="W7" s="557"/>
      <c r="X7" s="558"/>
    </row>
    <row r="8" spans="1:17" s="11" customFormat="1" ht="6.75" customHeight="1">
      <c r="A8" s="275"/>
      <c r="B8" s="184"/>
      <c r="C8" s="184"/>
      <c r="D8" s="184"/>
      <c r="E8" s="183"/>
      <c r="F8" s="184"/>
      <c r="G8" s="183"/>
      <c r="H8" s="184"/>
      <c r="I8" s="276"/>
      <c r="J8" s="184"/>
      <c r="K8" s="277"/>
      <c r="L8" s="184"/>
      <c r="M8" s="276"/>
      <c r="N8" s="185"/>
      <c r="O8" s="184"/>
      <c r="P8" s="196"/>
      <c r="Q8" s="278"/>
    </row>
    <row r="9" spans="1:25" ht="15.75" customHeight="1">
      <c r="A9" s="44" t="s">
        <v>13</v>
      </c>
      <c r="B9" s="463" t="s">
        <v>60</v>
      </c>
      <c r="C9" s="44" t="s">
        <v>11</v>
      </c>
      <c r="D9" s="44" t="s">
        <v>12</v>
      </c>
      <c r="E9" s="45" t="s">
        <v>14</v>
      </c>
      <c r="F9" s="51" t="s">
        <v>15</v>
      </c>
      <c r="G9" s="45" t="s">
        <v>16</v>
      </c>
      <c r="H9" s="51" t="s">
        <v>15</v>
      </c>
      <c r="I9" s="261" t="s">
        <v>17</v>
      </c>
      <c r="J9" s="262" t="s">
        <v>15</v>
      </c>
      <c r="K9" s="261" t="s">
        <v>18</v>
      </c>
      <c r="L9" s="262" t="s">
        <v>15</v>
      </c>
      <c r="M9" s="265" t="s">
        <v>19</v>
      </c>
      <c r="N9" s="266" t="s">
        <v>15</v>
      </c>
      <c r="O9" s="46" t="s">
        <v>57</v>
      </c>
      <c r="P9" s="47" t="s">
        <v>20</v>
      </c>
      <c r="Q9" s="44" t="s">
        <v>21</v>
      </c>
      <c r="S9" s="469" t="s">
        <v>14</v>
      </c>
      <c r="T9" s="469" t="s">
        <v>16</v>
      </c>
      <c r="U9" s="470" t="s">
        <v>17</v>
      </c>
      <c r="V9" s="470" t="s">
        <v>18</v>
      </c>
      <c r="W9" s="471" t="s">
        <v>19</v>
      </c>
      <c r="X9" s="186" t="s">
        <v>20</v>
      </c>
      <c r="Y9" s="485" t="s">
        <v>106</v>
      </c>
    </row>
    <row r="10" spans="1:25" s="187" customFormat="1" ht="15.75" customHeight="1">
      <c r="A10" s="479"/>
      <c r="B10" s="479"/>
      <c r="C10" s="479"/>
      <c r="D10" s="479"/>
      <c r="E10" s="387" t="s">
        <v>94</v>
      </c>
      <c r="F10" s="48" t="e">
        <f aca="true" t="shared" si="0" ref="F10:F40">VLOOKUP(E10*(-1),VIT,2)</f>
        <v>#VALUE!</v>
      </c>
      <c r="G10" s="387" t="s">
        <v>94</v>
      </c>
      <c r="H10" s="48" t="e">
        <f aca="true" t="shared" si="1" ref="H10:H39">VLOOKUP(G10*(-1),HAIES,2)</f>
        <v>#VALUE!</v>
      </c>
      <c r="I10" s="468" t="s">
        <v>94</v>
      </c>
      <c r="J10" s="264" t="e">
        <f>VLOOKUP(I10,HAUT,2)</f>
        <v>#N/A</v>
      </c>
      <c r="K10" s="399" t="s">
        <v>94</v>
      </c>
      <c r="L10" s="264" t="e">
        <f aca="true" t="shared" si="2" ref="L10:L36">VLOOKUP(K10,PENT,2)</f>
        <v>#N/A</v>
      </c>
      <c r="M10" s="410" t="s">
        <v>94</v>
      </c>
      <c r="N10" s="267" t="e">
        <f>VLOOKUP(M10,MB,2)</f>
        <v>#N/A</v>
      </c>
      <c r="O10" s="392"/>
      <c r="P10" s="186" t="e">
        <f>F10+H10+J10+L10+N10</f>
        <v>#VALUE!</v>
      </c>
      <c r="Q10" s="268" t="s">
        <v>52</v>
      </c>
      <c r="R10" s="218"/>
      <c r="S10" s="481" t="e">
        <f aca="true" t="shared" si="3" ref="S10:S41">RANK(E10,$E$10:$E$79,2)</f>
        <v>#VALUE!</v>
      </c>
      <c r="T10" s="481" t="e">
        <f aca="true" t="shared" si="4" ref="T10:T41">RANK(G10,$G$10:$G$79,2)</f>
        <v>#VALUE!</v>
      </c>
      <c r="U10" s="481" t="e">
        <f aca="true" t="shared" si="5" ref="U10:U41">RANK(I10,$I$10:$I$79,0)</f>
        <v>#VALUE!</v>
      </c>
      <c r="V10" s="481" t="e">
        <f aca="true" t="shared" si="6" ref="V10:V41">RANK(K10,$K$10:$K$79,0)</f>
        <v>#VALUE!</v>
      </c>
      <c r="W10" s="481" t="e">
        <f aca="true" t="shared" si="7" ref="W10:W41">RANK(M10,$M$10:$M$79,0)</f>
        <v>#VALUE!</v>
      </c>
      <c r="X10" s="481" t="e">
        <f aca="true" t="shared" si="8" ref="X10:X41">RANK(Y10,$Y$10:$Y$79,0)</f>
        <v>#N/A</v>
      </c>
      <c r="Y10" s="481"/>
    </row>
    <row r="11" spans="1:25" ht="15.75" customHeight="1">
      <c r="A11" s="530">
        <v>1867311</v>
      </c>
      <c r="B11" s="524" t="s">
        <v>555</v>
      </c>
      <c r="C11" s="486" t="s">
        <v>556</v>
      </c>
      <c r="D11" s="498" t="s">
        <v>237</v>
      </c>
      <c r="E11" s="532" t="s">
        <v>94</v>
      </c>
      <c r="F11" s="48">
        <v>0</v>
      </c>
      <c r="G11" s="532">
        <v>6.1</v>
      </c>
      <c r="H11" s="48">
        <f t="shared" si="1"/>
        <v>20</v>
      </c>
      <c r="I11" s="468">
        <v>1.07</v>
      </c>
      <c r="J11" s="264">
        <f>VLOOKUP(I11,HAUT,2)</f>
        <v>11</v>
      </c>
      <c r="K11" s="468" t="s">
        <v>94</v>
      </c>
      <c r="L11" s="264">
        <v>0</v>
      </c>
      <c r="M11" s="533">
        <v>8.7</v>
      </c>
      <c r="N11" s="267">
        <f aca="true" t="shared" si="9" ref="N11:N21">VLOOKUP(M11,MB,2)</f>
        <v>21</v>
      </c>
      <c r="O11" s="392"/>
      <c r="P11" s="186">
        <f aca="true" t="shared" si="10" ref="P11:P21">F11+H11+J11+L11+N11</f>
        <v>52</v>
      </c>
      <c r="Q11" s="268" t="s">
        <v>52</v>
      </c>
      <c r="R11" s="218"/>
      <c r="S11" s="481" t="e">
        <f t="shared" si="3"/>
        <v>#VALUE!</v>
      </c>
      <c r="T11" s="481">
        <f t="shared" si="4"/>
        <v>4</v>
      </c>
      <c r="U11" s="481">
        <f t="shared" si="5"/>
        <v>2</v>
      </c>
      <c r="V11" s="481" t="e">
        <f t="shared" si="6"/>
        <v>#VALUE!</v>
      </c>
      <c r="W11" s="481">
        <f t="shared" si="7"/>
        <v>3</v>
      </c>
      <c r="X11" s="481" t="e">
        <f t="shared" si="8"/>
        <v>#N/A</v>
      </c>
      <c r="Y11" s="8"/>
    </row>
    <row r="12" spans="1:25" ht="15.75" customHeight="1">
      <c r="A12" s="530">
        <v>2159133</v>
      </c>
      <c r="B12" s="524" t="s">
        <v>450</v>
      </c>
      <c r="C12" s="486" t="s">
        <v>243</v>
      </c>
      <c r="D12" s="498" t="s">
        <v>237</v>
      </c>
      <c r="E12" s="532" t="s">
        <v>94</v>
      </c>
      <c r="F12" s="48">
        <v>0</v>
      </c>
      <c r="G12" s="532">
        <v>7.5</v>
      </c>
      <c r="H12" s="48">
        <f t="shared" si="1"/>
        <v>9</v>
      </c>
      <c r="I12" s="468" t="s">
        <v>94</v>
      </c>
      <c r="J12" s="264">
        <v>0</v>
      </c>
      <c r="K12" s="468">
        <v>7.55</v>
      </c>
      <c r="L12" s="264">
        <f t="shared" si="2"/>
        <v>10</v>
      </c>
      <c r="M12" s="533">
        <v>6.15</v>
      </c>
      <c r="N12" s="267">
        <f t="shared" si="9"/>
        <v>11</v>
      </c>
      <c r="O12" s="392"/>
      <c r="P12" s="186">
        <f t="shared" si="10"/>
        <v>30</v>
      </c>
      <c r="Q12" s="268" t="s">
        <v>52</v>
      </c>
      <c r="R12" s="218"/>
      <c r="S12" s="481" t="e">
        <f t="shared" si="3"/>
        <v>#VALUE!</v>
      </c>
      <c r="T12" s="481">
        <f t="shared" si="4"/>
        <v>19</v>
      </c>
      <c r="U12" s="481" t="e">
        <f t="shared" si="5"/>
        <v>#VALUE!</v>
      </c>
      <c r="V12" s="481">
        <f t="shared" si="6"/>
        <v>30</v>
      </c>
      <c r="W12" s="481">
        <f t="shared" si="7"/>
        <v>35</v>
      </c>
      <c r="X12" s="481" t="e">
        <f t="shared" si="8"/>
        <v>#N/A</v>
      </c>
      <c r="Y12" s="8"/>
    </row>
    <row r="13" spans="1:25" ht="15.75" customHeight="1">
      <c r="A13" s="388"/>
      <c r="B13" s="388"/>
      <c r="C13" s="388"/>
      <c r="D13" s="309"/>
      <c r="E13" s="532" t="s">
        <v>94</v>
      </c>
      <c r="F13" s="48" t="e">
        <f t="shared" si="0"/>
        <v>#VALUE!</v>
      </c>
      <c r="G13" s="532" t="s">
        <v>94</v>
      </c>
      <c r="H13" s="48" t="e">
        <f t="shared" si="1"/>
        <v>#VALUE!</v>
      </c>
      <c r="I13" s="468" t="s">
        <v>94</v>
      </c>
      <c r="J13" s="264" t="e">
        <f>VLOOKUP(I13,HAUT,2)</f>
        <v>#N/A</v>
      </c>
      <c r="K13" s="468" t="s">
        <v>94</v>
      </c>
      <c r="L13" s="264" t="e">
        <f t="shared" si="2"/>
        <v>#N/A</v>
      </c>
      <c r="M13" s="533" t="s">
        <v>94</v>
      </c>
      <c r="N13" s="267" t="e">
        <f t="shared" si="9"/>
        <v>#N/A</v>
      </c>
      <c r="O13" s="392"/>
      <c r="P13" s="186" t="e">
        <f t="shared" si="10"/>
        <v>#VALUE!</v>
      </c>
      <c r="Q13" s="268" t="s">
        <v>52</v>
      </c>
      <c r="R13" s="218"/>
      <c r="S13" s="481" t="e">
        <f t="shared" si="3"/>
        <v>#VALUE!</v>
      </c>
      <c r="T13" s="481" t="e">
        <f t="shared" si="4"/>
        <v>#VALUE!</v>
      </c>
      <c r="U13" s="481" t="e">
        <f t="shared" si="5"/>
        <v>#VALUE!</v>
      </c>
      <c r="V13" s="481" t="e">
        <f t="shared" si="6"/>
        <v>#VALUE!</v>
      </c>
      <c r="W13" s="481" t="e">
        <f t="shared" si="7"/>
        <v>#VALUE!</v>
      </c>
      <c r="X13" s="481" t="e">
        <f t="shared" si="8"/>
        <v>#N/A</v>
      </c>
      <c r="Y13" s="8"/>
    </row>
    <row r="14" spans="1:25" ht="15.75" customHeight="1">
      <c r="A14" s="530">
        <v>1842834</v>
      </c>
      <c r="B14" s="524" t="s">
        <v>290</v>
      </c>
      <c r="C14" s="486" t="s">
        <v>315</v>
      </c>
      <c r="D14" s="498" t="s">
        <v>277</v>
      </c>
      <c r="E14" s="532" t="s">
        <v>94</v>
      </c>
      <c r="F14" s="48">
        <v>0</v>
      </c>
      <c r="G14" s="532">
        <v>5.8</v>
      </c>
      <c r="H14" s="48">
        <f t="shared" si="1"/>
        <v>24</v>
      </c>
      <c r="I14" s="468" t="s">
        <v>94</v>
      </c>
      <c r="J14" s="264">
        <v>0</v>
      </c>
      <c r="K14" s="468">
        <v>10.95</v>
      </c>
      <c r="L14" s="264">
        <f t="shared" si="2"/>
        <v>26</v>
      </c>
      <c r="M14" s="533">
        <v>8.2</v>
      </c>
      <c r="N14" s="267">
        <f t="shared" si="9"/>
        <v>19</v>
      </c>
      <c r="O14" s="392"/>
      <c r="P14" s="186">
        <f t="shared" si="10"/>
        <v>69</v>
      </c>
      <c r="Q14" s="268" t="s">
        <v>52</v>
      </c>
      <c r="R14" s="218"/>
      <c r="S14" s="481" t="e">
        <f t="shared" si="3"/>
        <v>#VALUE!</v>
      </c>
      <c r="T14" s="481">
        <f t="shared" si="4"/>
        <v>2</v>
      </c>
      <c r="U14" s="481" t="e">
        <f t="shared" si="5"/>
        <v>#VALUE!</v>
      </c>
      <c r="V14" s="481">
        <f t="shared" si="6"/>
        <v>2</v>
      </c>
      <c r="W14" s="481">
        <f t="shared" si="7"/>
        <v>7</v>
      </c>
      <c r="X14" s="481" t="e">
        <f t="shared" si="8"/>
        <v>#N/A</v>
      </c>
      <c r="Y14" s="8"/>
    </row>
    <row r="15" spans="1:25" ht="15.75" customHeight="1">
      <c r="A15" s="530">
        <v>1840688</v>
      </c>
      <c r="B15" s="524" t="s">
        <v>557</v>
      </c>
      <c r="C15" s="486" t="s">
        <v>558</v>
      </c>
      <c r="D15" s="498" t="s">
        <v>277</v>
      </c>
      <c r="E15" s="532" t="s">
        <v>94</v>
      </c>
      <c r="F15" s="48">
        <v>0</v>
      </c>
      <c r="G15" s="532">
        <v>6</v>
      </c>
      <c r="H15" s="48">
        <f t="shared" si="1"/>
        <v>21</v>
      </c>
      <c r="I15" s="468">
        <v>1.11</v>
      </c>
      <c r="J15" s="264">
        <f>VLOOKUP(I15,HAUT,2)</f>
        <v>13</v>
      </c>
      <c r="K15" s="468" t="s">
        <v>94</v>
      </c>
      <c r="L15" s="264">
        <v>0</v>
      </c>
      <c r="M15" s="533">
        <v>8.45</v>
      </c>
      <c r="N15" s="267">
        <f t="shared" si="9"/>
        <v>20</v>
      </c>
      <c r="O15" s="392"/>
      <c r="P15" s="186">
        <f t="shared" si="10"/>
        <v>54</v>
      </c>
      <c r="Q15" s="268" t="s">
        <v>52</v>
      </c>
      <c r="R15" s="218"/>
      <c r="S15" s="481" t="e">
        <f t="shared" si="3"/>
        <v>#VALUE!</v>
      </c>
      <c r="T15" s="481">
        <f t="shared" si="4"/>
        <v>3</v>
      </c>
      <c r="U15" s="481">
        <f t="shared" si="5"/>
        <v>1</v>
      </c>
      <c r="V15" s="481" t="e">
        <f t="shared" si="6"/>
        <v>#VALUE!</v>
      </c>
      <c r="W15" s="481">
        <f t="shared" si="7"/>
        <v>5</v>
      </c>
      <c r="X15" s="481" t="e">
        <f t="shared" si="8"/>
        <v>#N/A</v>
      </c>
      <c r="Y15" s="8"/>
    </row>
    <row r="16" spans="1:25" ht="15.75" customHeight="1">
      <c r="A16" s="530">
        <v>1998173</v>
      </c>
      <c r="B16" s="524" t="s">
        <v>559</v>
      </c>
      <c r="C16" s="486" t="s">
        <v>560</v>
      </c>
      <c r="D16" s="498" t="s">
        <v>277</v>
      </c>
      <c r="E16" s="532">
        <v>5.8</v>
      </c>
      <c r="F16" s="48">
        <f t="shared" si="0"/>
        <v>9</v>
      </c>
      <c r="G16" s="532" t="s">
        <v>94</v>
      </c>
      <c r="H16" s="48">
        <v>0</v>
      </c>
      <c r="I16" s="468" t="s">
        <v>94</v>
      </c>
      <c r="J16" s="264">
        <v>0</v>
      </c>
      <c r="K16" s="468">
        <v>8.95</v>
      </c>
      <c r="L16" s="264">
        <f t="shared" si="2"/>
        <v>16</v>
      </c>
      <c r="M16" s="533">
        <v>6.8</v>
      </c>
      <c r="N16" s="267">
        <f t="shared" si="9"/>
        <v>14</v>
      </c>
      <c r="O16" s="392"/>
      <c r="P16" s="186">
        <f t="shared" si="10"/>
        <v>39</v>
      </c>
      <c r="Q16" s="268" t="s">
        <v>52</v>
      </c>
      <c r="R16" s="218"/>
      <c r="S16" s="481">
        <f t="shared" si="3"/>
        <v>14</v>
      </c>
      <c r="T16" s="481" t="e">
        <f t="shared" si="4"/>
        <v>#VALUE!</v>
      </c>
      <c r="U16" s="481" t="e">
        <f t="shared" si="5"/>
        <v>#VALUE!</v>
      </c>
      <c r="V16" s="481">
        <f t="shared" si="6"/>
        <v>16</v>
      </c>
      <c r="W16" s="481">
        <f t="shared" si="7"/>
        <v>29</v>
      </c>
      <c r="X16" s="481" t="e">
        <f t="shared" si="8"/>
        <v>#N/A</v>
      </c>
      <c r="Y16" s="8"/>
    </row>
    <row r="17" spans="1:25" ht="15.75" customHeight="1">
      <c r="A17" s="530">
        <v>2017072</v>
      </c>
      <c r="B17" s="524" t="s">
        <v>561</v>
      </c>
      <c r="C17" s="486" t="s">
        <v>316</v>
      </c>
      <c r="D17" s="498" t="s">
        <v>277</v>
      </c>
      <c r="E17" s="532" t="s">
        <v>94</v>
      </c>
      <c r="F17" s="48">
        <v>0</v>
      </c>
      <c r="G17" s="532">
        <v>6.5</v>
      </c>
      <c r="H17" s="48">
        <f t="shared" si="1"/>
        <v>16</v>
      </c>
      <c r="I17" s="468" t="s">
        <v>94</v>
      </c>
      <c r="J17" s="264">
        <v>0</v>
      </c>
      <c r="K17" s="468">
        <v>9.7</v>
      </c>
      <c r="L17" s="264">
        <f t="shared" si="2"/>
        <v>20</v>
      </c>
      <c r="M17" s="533">
        <v>7.9</v>
      </c>
      <c r="N17" s="267">
        <f t="shared" si="9"/>
        <v>18</v>
      </c>
      <c r="O17" s="392"/>
      <c r="P17" s="186">
        <f t="shared" si="10"/>
        <v>54</v>
      </c>
      <c r="Q17" s="268" t="s">
        <v>52</v>
      </c>
      <c r="R17" s="218"/>
      <c r="S17" s="481" t="e">
        <f t="shared" si="3"/>
        <v>#VALUE!</v>
      </c>
      <c r="T17" s="481">
        <f t="shared" si="4"/>
        <v>11</v>
      </c>
      <c r="U17" s="481" t="e">
        <f t="shared" si="5"/>
        <v>#VALUE!</v>
      </c>
      <c r="V17" s="481">
        <f t="shared" si="6"/>
        <v>6</v>
      </c>
      <c r="W17" s="481">
        <f t="shared" si="7"/>
        <v>12</v>
      </c>
      <c r="X17" s="481" t="e">
        <f t="shared" si="8"/>
        <v>#N/A</v>
      </c>
      <c r="Y17" s="8"/>
    </row>
    <row r="18" spans="1:25" ht="15.75" customHeight="1">
      <c r="A18" s="530">
        <v>2082407</v>
      </c>
      <c r="B18" s="524" t="s">
        <v>306</v>
      </c>
      <c r="C18" s="486" t="s">
        <v>562</v>
      </c>
      <c r="D18" s="498" t="s">
        <v>277</v>
      </c>
      <c r="E18" s="532" t="s">
        <v>94</v>
      </c>
      <c r="F18" s="48">
        <v>0</v>
      </c>
      <c r="G18" s="532">
        <v>6.8</v>
      </c>
      <c r="H18" s="48">
        <f>VLOOKUP(G18*(-1),HAIES,2)</f>
        <v>13</v>
      </c>
      <c r="I18" s="468" t="s">
        <v>94</v>
      </c>
      <c r="J18" s="264">
        <v>0</v>
      </c>
      <c r="K18" s="468">
        <v>9.35</v>
      </c>
      <c r="L18" s="264">
        <f>VLOOKUP(K18,PENT,2)</f>
        <v>18</v>
      </c>
      <c r="M18" s="533">
        <v>7.5</v>
      </c>
      <c r="N18" s="267">
        <f>VLOOKUP(M18,MB,2)</f>
        <v>17</v>
      </c>
      <c r="O18" s="392"/>
      <c r="P18" s="186">
        <f>F18+H18+J18+L18+N18</f>
        <v>48</v>
      </c>
      <c r="Q18" s="268" t="s">
        <v>52</v>
      </c>
      <c r="R18" s="52"/>
      <c r="S18" s="481" t="e">
        <f t="shared" si="3"/>
        <v>#VALUE!</v>
      </c>
      <c r="T18" s="481">
        <f t="shared" si="4"/>
        <v>16</v>
      </c>
      <c r="U18" s="481" t="e">
        <f t="shared" si="5"/>
        <v>#VALUE!</v>
      </c>
      <c r="V18" s="481">
        <f t="shared" si="6"/>
        <v>10</v>
      </c>
      <c r="W18" s="481">
        <f t="shared" si="7"/>
        <v>16</v>
      </c>
      <c r="X18" s="481" t="e">
        <f t="shared" si="8"/>
        <v>#N/A</v>
      </c>
      <c r="Y18" s="8"/>
    </row>
    <row r="19" spans="1:25" ht="15.75" customHeight="1">
      <c r="A19" s="530">
        <v>1933426</v>
      </c>
      <c r="B19" s="524" t="s">
        <v>563</v>
      </c>
      <c r="C19" s="486" t="s">
        <v>564</v>
      </c>
      <c r="D19" s="498" t="s">
        <v>277</v>
      </c>
      <c r="E19" s="532">
        <v>6.4</v>
      </c>
      <c r="F19" s="48">
        <f t="shared" si="0"/>
        <v>6</v>
      </c>
      <c r="G19" s="532" t="s">
        <v>94</v>
      </c>
      <c r="H19" s="48">
        <v>0</v>
      </c>
      <c r="I19" s="468" t="s">
        <v>94</v>
      </c>
      <c r="J19" s="264">
        <v>0</v>
      </c>
      <c r="K19" s="468">
        <v>6.65</v>
      </c>
      <c r="L19" s="264">
        <f t="shared" si="2"/>
        <v>7</v>
      </c>
      <c r="M19" s="533">
        <v>4.8</v>
      </c>
      <c r="N19" s="267">
        <f t="shared" si="9"/>
        <v>8</v>
      </c>
      <c r="O19" s="392"/>
      <c r="P19" s="186">
        <f t="shared" si="10"/>
        <v>21</v>
      </c>
      <c r="Q19" s="268" t="s">
        <v>52</v>
      </c>
      <c r="R19" s="52"/>
      <c r="S19" s="481">
        <f t="shared" si="3"/>
        <v>18</v>
      </c>
      <c r="T19" s="481" t="e">
        <f t="shared" si="4"/>
        <v>#VALUE!</v>
      </c>
      <c r="U19" s="481" t="e">
        <f t="shared" si="5"/>
        <v>#VALUE!</v>
      </c>
      <c r="V19" s="481">
        <f t="shared" si="6"/>
        <v>32</v>
      </c>
      <c r="W19" s="481">
        <f t="shared" si="7"/>
        <v>39</v>
      </c>
      <c r="X19" s="481" t="e">
        <f t="shared" si="8"/>
        <v>#N/A</v>
      </c>
      <c r="Y19" s="8"/>
    </row>
    <row r="20" spans="1:25" ht="15.75" customHeight="1">
      <c r="A20" s="530">
        <v>1933433</v>
      </c>
      <c r="B20" s="524" t="s">
        <v>563</v>
      </c>
      <c r="C20" s="486" t="s">
        <v>565</v>
      </c>
      <c r="D20" s="498" t="s">
        <v>277</v>
      </c>
      <c r="E20" s="532" t="s">
        <v>94</v>
      </c>
      <c r="F20" s="48">
        <v>0</v>
      </c>
      <c r="G20" s="532">
        <v>6.6</v>
      </c>
      <c r="H20" s="48">
        <f t="shared" si="1"/>
        <v>15</v>
      </c>
      <c r="I20" s="468" t="s">
        <v>94</v>
      </c>
      <c r="J20" s="264">
        <v>0</v>
      </c>
      <c r="K20" s="468">
        <v>8.95</v>
      </c>
      <c r="L20" s="264">
        <f t="shared" si="2"/>
        <v>16</v>
      </c>
      <c r="M20" s="533">
        <v>7</v>
      </c>
      <c r="N20" s="267">
        <f t="shared" si="9"/>
        <v>15</v>
      </c>
      <c r="O20" s="392"/>
      <c r="P20" s="186">
        <f t="shared" si="10"/>
        <v>46</v>
      </c>
      <c r="Q20" s="268" t="s">
        <v>52</v>
      </c>
      <c r="R20" s="218"/>
      <c r="S20" s="481" t="e">
        <f t="shared" si="3"/>
        <v>#VALUE!</v>
      </c>
      <c r="T20" s="481">
        <f t="shared" si="4"/>
        <v>13</v>
      </c>
      <c r="U20" s="481" t="e">
        <f t="shared" si="5"/>
        <v>#VALUE!</v>
      </c>
      <c r="V20" s="481">
        <f t="shared" si="6"/>
        <v>16</v>
      </c>
      <c r="W20" s="481">
        <f t="shared" si="7"/>
        <v>22</v>
      </c>
      <c r="X20" s="481" t="e">
        <f t="shared" si="8"/>
        <v>#N/A</v>
      </c>
      <c r="Y20" s="8"/>
    </row>
    <row r="21" spans="1:25" ht="15.75" customHeight="1">
      <c r="A21" s="530">
        <v>1851453</v>
      </c>
      <c r="B21" s="524" t="s">
        <v>566</v>
      </c>
      <c r="C21" s="486" t="s">
        <v>567</v>
      </c>
      <c r="D21" s="498" t="s">
        <v>277</v>
      </c>
      <c r="E21" s="532">
        <v>6.2</v>
      </c>
      <c r="F21" s="48">
        <f t="shared" si="0"/>
        <v>6</v>
      </c>
      <c r="G21" s="532" t="s">
        <v>94</v>
      </c>
      <c r="H21" s="48">
        <v>0</v>
      </c>
      <c r="I21" s="468" t="s">
        <v>94</v>
      </c>
      <c r="J21" s="264">
        <v>0</v>
      </c>
      <c r="K21" s="468">
        <v>7.2</v>
      </c>
      <c r="L21" s="264">
        <f t="shared" si="2"/>
        <v>9</v>
      </c>
      <c r="M21" s="533">
        <v>7</v>
      </c>
      <c r="N21" s="267">
        <f t="shared" si="9"/>
        <v>15</v>
      </c>
      <c r="O21" s="392"/>
      <c r="P21" s="186">
        <f t="shared" si="10"/>
        <v>30</v>
      </c>
      <c r="Q21" s="268" t="s">
        <v>52</v>
      </c>
      <c r="R21" s="218"/>
      <c r="S21" s="481">
        <f t="shared" si="3"/>
        <v>17</v>
      </c>
      <c r="T21" s="481" t="e">
        <f t="shared" si="4"/>
        <v>#VALUE!</v>
      </c>
      <c r="U21" s="481" t="e">
        <f t="shared" si="5"/>
        <v>#VALUE!</v>
      </c>
      <c r="V21" s="481">
        <f t="shared" si="6"/>
        <v>31</v>
      </c>
      <c r="W21" s="481">
        <f t="shared" si="7"/>
        <v>22</v>
      </c>
      <c r="X21" s="481" t="e">
        <f t="shared" si="8"/>
        <v>#N/A</v>
      </c>
      <c r="Y21" s="8"/>
    </row>
    <row r="22" spans="1:25" ht="15.75" customHeight="1">
      <c r="A22" s="530"/>
      <c r="B22" s="486"/>
      <c r="C22" s="486"/>
      <c r="D22" s="498"/>
      <c r="E22" s="532" t="s">
        <v>94</v>
      </c>
      <c r="F22" s="48" t="e">
        <f t="shared" si="0"/>
        <v>#VALUE!</v>
      </c>
      <c r="G22" s="532" t="s">
        <v>94</v>
      </c>
      <c r="H22" s="48" t="e">
        <f t="shared" si="1"/>
        <v>#VALUE!</v>
      </c>
      <c r="I22" s="468" t="s">
        <v>94</v>
      </c>
      <c r="J22" s="264" t="e">
        <f>VLOOKUP(I22,HAUT,2)</f>
        <v>#N/A</v>
      </c>
      <c r="K22" s="468" t="s">
        <v>94</v>
      </c>
      <c r="L22" s="264" t="e">
        <f t="shared" si="2"/>
        <v>#N/A</v>
      </c>
      <c r="M22" s="533" t="s">
        <v>94</v>
      </c>
      <c r="N22" s="267" t="e">
        <f aca="true" t="shared" si="11" ref="N22:N37">VLOOKUP(M22,MB,2)</f>
        <v>#N/A</v>
      </c>
      <c r="O22" s="392"/>
      <c r="P22" s="186" t="e">
        <f aca="true" t="shared" si="12" ref="P22:P37">F22+H22+J22+L22+N22</f>
        <v>#VALUE!</v>
      </c>
      <c r="Q22" s="268" t="s">
        <v>52</v>
      </c>
      <c r="R22" s="218"/>
      <c r="S22" s="481" t="e">
        <f t="shared" si="3"/>
        <v>#VALUE!</v>
      </c>
      <c r="T22" s="481" t="e">
        <f t="shared" si="4"/>
        <v>#VALUE!</v>
      </c>
      <c r="U22" s="481" t="e">
        <f t="shared" si="5"/>
        <v>#VALUE!</v>
      </c>
      <c r="V22" s="481" t="e">
        <f t="shared" si="6"/>
        <v>#VALUE!</v>
      </c>
      <c r="W22" s="481" t="e">
        <f t="shared" si="7"/>
        <v>#VALUE!</v>
      </c>
      <c r="X22" s="481" t="e">
        <f t="shared" si="8"/>
        <v>#N/A</v>
      </c>
      <c r="Y22" s="8"/>
    </row>
    <row r="23" spans="1:25" ht="15.75" customHeight="1">
      <c r="A23" s="530">
        <v>2086796</v>
      </c>
      <c r="B23" s="524" t="s">
        <v>568</v>
      </c>
      <c r="C23" s="486" t="s">
        <v>569</v>
      </c>
      <c r="D23" s="498" t="s">
        <v>317</v>
      </c>
      <c r="E23" s="532">
        <v>6.5</v>
      </c>
      <c r="F23" s="48">
        <f t="shared" si="0"/>
        <v>5</v>
      </c>
      <c r="G23" s="532" t="s">
        <v>94</v>
      </c>
      <c r="H23" s="48">
        <v>0</v>
      </c>
      <c r="I23" s="468" t="s">
        <v>94</v>
      </c>
      <c r="J23" s="264">
        <v>0</v>
      </c>
      <c r="K23" s="468">
        <v>6.6</v>
      </c>
      <c r="L23" s="264">
        <f t="shared" si="2"/>
        <v>7</v>
      </c>
      <c r="M23" s="533">
        <v>5.5</v>
      </c>
      <c r="N23" s="267">
        <f t="shared" si="11"/>
        <v>10</v>
      </c>
      <c r="O23" s="392"/>
      <c r="P23" s="186">
        <f t="shared" si="12"/>
        <v>22</v>
      </c>
      <c r="Q23" s="268" t="s">
        <v>52</v>
      </c>
      <c r="R23" s="218"/>
      <c r="S23" s="481">
        <f t="shared" si="3"/>
        <v>20</v>
      </c>
      <c r="T23" s="481" t="e">
        <f t="shared" si="4"/>
        <v>#VALUE!</v>
      </c>
      <c r="U23" s="481" t="e">
        <f t="shared" si="5"/>
        <v>#VALUE!</v>
      </c>
      <c r="V23" s="481">
        <f t="shared" si="6"/>
        <v>33</v>
      </c>
      <c r="W23" s="481">
        <f t="shared" si="7"/>
        <v>36</v>
      </c>
      <c r="X23" s="481" t="e">
        <f t="shared" si="8"/>
        <v>#N/A</v>
      </c>
      <c r="Y23" s="8"/>
    </row>
    <row r="24" spans="1:25" ht="15.75" customHeight="1">
      <c r="A24" s="530">
        <v>2087353</v>
      </c>
      <c r="B24" s="524" t="s">
        <v>570</v>
      </c>
      <c r="C24" s="486" t="s">
        <v>571</v>
      </c>
      <c r="D24" s="498" t="s">
        <v>317</v>
      </c>
      <c r="E24" s="532">
        <v>5.3</v>
      </c>
      <c r="F24" s="48">
        <f>VLOOKUP(E24*(-1),VIT,2)</f>
        <v>13</v>
      </c>
      <c r="G24" s="532" t="s">
        <v>94</v>
      </c>
      <c r="H24" s="48">
        <v>0</v>
      </c>
      <c r="I24" s="468" t="s">
        <v>94</v>
      </c>
      <c r="J24" s="264">
        <v>0</v>
      </c>
      <c r="K24" s="468">
        <v>10.2</v>
      </c>
      <c r="L24" s="264">
        <f>VLOOKUP(K24,PENT,2)</f>
        <v>22</v>
      </c>
      <c r="M24" s="533">
        <v>6.6</v>
      </c>
      <c r="N24" s="267">
        <f>VLOOKUP(M24,MB,2)</f>
        <v>13</v>
      </c>
      <c r="O24" s="392"/>
      <c r="P24" s="186">
        <f>F24+H24+J24+L24+N24</f>
        <v>48</v>
      </c>
      <c r="Q24" s="268" t="s">
        <v>52</v>
      </c>
      <c r="R24" s="52"/>
      <c r="S24" s="481">
        <f t="shared" si="3"/>
        <v>3</v>
      </c>
      <c r="T24" s="481" t="e">
        <f t="shared" si="4"/>
        <v>#VALUE!</v>
      </c>
      <c r="U24" s="481" t="e">
        <f t="shared" si="5"/>
        <v>#VALUE!</v>
      </c>
      <c r="V24" s="481">
        <f t="shared" si="6"/>
        <v>4</v>
      </c>
      <c r="W24" s="481">
        <f t="shared" si="7"/>
        <v>31</v>
      </c>
      <c r="X24" s="481" t="e">
        <f t="shared" si="8"/>
        <v>#N/A</v>
      </c>
      <c r="Y24" s="8"/>
    </row>
    <row r="25" spans="1:25" ht="15.75" customHeight="1">
      <c r="A25" s="502"/>
      <c r="B25" s="493"/>
      <c r="C25" s="503"/>
      <c r="D25" s="498"/>
      <c r="E25" s="532" t="s">
        <v>94</v>
      </c>
      <c r="F25" s="48" t="e">
        <f t="shared" si="0"/>
        <v>#VALUE!</v>
      </c>
      <c r="G25" s="532" t="s">
        <v>94</v>
      </c>
      <c r="H25" s="48" t="e">
        <f t="shared" si="1"/>
        <v>#VALUE!</v>
      </c>
      <c r="I25" s="468" t="s">
        <v>94</v>
      </c>
      <c r="J25" s="264" t="e">
        <f>VLOOKUP(I25,HAUT,2)</f>
        <v>#N/A</v>
      </c>
      <c r="K25" s="468" t="s">
        <v>94</v>
      </c>
      <c r="L25" s="264" t="e">
        <f t="shared" si="2"/>
        <v>#N/A</v>
      </c>
      <c r="M25" s="533" t="s">
        <v>94</v>
      </c>
      <c r="N25" s="267" t="e">
        <f t="shared" si="11"/>
        <v>#N/A</v>
      </c>
      <c r="O25" s="392"/>
      <c r="P25" s="186" t="e">
        <f t="shared" si="12"/>
        <v>#VALUE!</v>
      </c>
      <c r="Q25" s="268" t="s">
        <v>52</v>
      </c>
      <c r="R25" s="218"/>
      <c r="S25" s="481" t="e">
        <f t="shared" si="3"/>
        <v>#VALUE!</v>
      </c>
      <c r="T25" s="481" t="e">
        <f t="shared" si="4"/>
        <v>#VALUE!</v>
      </c>
      <c r="U25" s="481" t="e">
        <f t="shared" si="5"/>
        <v>#VALUE!</v>
      </c>
      <c r="V25" s="481" t="e">
        <f t="shared" si="6"/>
        <v>#VALUE!</v>
      </c>
      <c r="W25" s="481" t="e">
        <f t="shared" si="7"/>
        <v>#VALUE!</v>
      </c>
      <c r="X25" s="481" t="e">
        <f t="shared" si="8"/>
        <v>#N/A</v>
      </c>
      <c r="Y25" s="8"/>
    </row>
    <row r="26" spans="1:25" ht="15.75" customHeight="1">
      <c r="A26" s="530">
        <v>2125093</v>
      </c>
      <c r="B26" s="524" t="s">
        <v>457</v>
      </c>
      <c r="C26" s="486" t="s">
        <v>572</v>
      </c>
      <c r="D26" s="498" t="s">
        <v>409</v>
      </c>
      <c r="E26" s="532" t="s">
        <v>94</v>
      </c>
      <c r="F26" s="48">
        <v>0</v>
      </c>
      <c r="G26" s="532">
        <v>6.6</v>
      </c>
      <c r="H26" s="48">
        <f t="shared" si="1"/>
        <v>15</v>
      </c>
      <c r="I26" s="468" t="s">
        <v>94</v>
      </c>
      <c r="J26" s="264">
        <v>0</v>
      </c>
      <c r="K26" s="468">
        <v>9.5</v>
      </c>
      <c r="L26" s="264">
        <f t="shared" si="2"/>
        <v>19</v>
      </c>
      <c r="M26" s="533">
        <v>7.95</v>
      </c>
      <c r="N26" s="267">
        <f t="shared" si="11"/>
        <v>18</v>
      </c>
      <c r="O26" s="392"/>
      <c r="P26" s="186">
        <f t="shared" si="12"/>
        <v>52</v>
      </c>
      <c r="Q26" s="268" t="s">
        <v>52</v>
      </c>
      <c r="R26" s="218"/>
      <c r="S26" s="481" t="e">
        <f t="shared" si="3"/>
        <v>#VALUE!</v>
      </c>
      <c r="T26" s="481">
        <f t="shared" si="4"/>
        <v>13</v>
      </c>
      <c r="U26" s="481" t="e">
        <f t="shared" si="5"/>
        <v>#VALUE!</v>
      </c>
      <c r="V26" s="481">
        <f t="shared" si="6"/>
        <v>9</v>
      </c>
      <c r="W26" s="481">
        <f t="shared" si="7"/>
        <v>11</v>
      </c>
      <c r="X26" s="481" t="e">
        <f t="shared" si="8"/>
        <v>#N/A</v>
      </c>
      <c r="Y26" s="8"/>
    </row>
    <row r="27" spans="1:25" ht="15.75" customHeight="1">
      <c r="A27" s="530">
        <v>2100646</v>
      </c>
      <c r="B27" s="524" t="s">
        <v>573</v>
      </c>
      <c r="C27" s="486" t="s">
        <v>228</v>
      </c>
      <c r="D27" s="498" t="s">
        <v>409</v>
      </c>
      <c r="E27" s="532" t="s">
        <v>94</v>
      </c>
      <c r="F27" s="48">
        <v>0</v>
      </c>
      <c r="G27" s="532">
        <v>6.4</v>
      </c>
      <c r="H27" s="48">
        <f t="shared" si="1"/>
        <v>17</v>
      </c>
      <c r="I27" s="468" t="s">
        <v>94</v>
      </c>
      <c r="J27" s="264">
        <v>0</v>
      </c>
      <c r="K27" s="468">
        <v>9.1</v>
      </c>
      <c r="L27" s="264">
        <f t="shared" si="2"/>
        <v>17</v>
      </c>
      <c r="M27" s="533">
        <v>6.2</v>
      </c>
      <c r="N27" s="267">
        <f t="shared" si="11"/>
        <v>11</v>
      </c>
      <c r="O27" s="392"/>
      <c r="P27" s="186">
        <f t="shared" si="12"/>
        <v>45</v>
      </c>
      <c r="Q27" s="268" t="s">
        <v>52</v>
      </c>
      <c r="R27" s="218"/>
      <c r="S27" s="481" t="e">
        <f t="shared" si="3"/>
        <v>#VALUE!</v>
      </c>
      <c r="T27" s="481">
        <f t="shared" si="4"/>
        <v>9</v>
      </c>
      <c r="U27" s="481" t="e">
        <f t="shared" si="5"/>
        <v>#VALUE!</v>
      </c>
      <c r="V27" s="481">
        <f t="shared" si="6"/>
        <v>14</v>
      </c>
      <c r="W27" s="481">
        <f t="shared" si="7"/>
        <v>34</v>
      </c>
      <c r="X27" s="481" t="e">
        <f t="shared" si="8"/>
        <v>#N/A</v>
      </c>
      <c r="Y27" s="8"/>
    </row>
    <row r="28" spans="1:25" ht="15.75" customHeight="1">
      <c r="A28" s="530">
        <v>2100635</v>
      </c>
      <c r="B28" s="524" t="s">
        <v>574</v>
      </c>
      <c r="C28" s="486" t="s">
        <v>575</v>
      </c>
      <c r="D28" s="498" t="s">
        <v>409</v>
      </c>
      <c r="E28" s="532" t="s">
        <v>94</v>
      </c>
      <c r="F28" s="48">
        <v>0</v>
      </c>
      <c r="G28" s="532">
        <v>7.2</v>
      </c>
      <c r="H28" s="48">
        <f t="shared" si="1"/>
        <v>11</v>
      </c>
      <c r="I28" s="468" t="s">
        <v>94</v>
      </c>
      <c r="J28" s="264">
        <v>0</v>
      </c>
      <c r="K28" s="468">
        <v>8.35</v>
      </c>
      <c r="L28" s="264">
        <f t="shared" si="2"/>
        <v>13</v>
      </c>
      <c r="M28" s="533">
        <v>8.45</v>
      </c>
      <c r="N28" s="267">
        <f t="shared" si="11"/>
        <v>20</v>
      </c>
      <c r="O28" s="392"/>
      <c r="P28" s="186">
        <f t="shared" si="12"/>
        <v>44</v>
      </c>
      <c r="Q28" s="268" t="s">
        <v>52</v>
      </c>
      <c r="R28" s="218"/>
      <c r="S28" s="481" t="e">
        <f t="shared" si="3"/>
        <v>#VALUE!</v>
      </c>
      <c r="T28" s="481">
        <f t="shared" si="4"/>
        <v>18</v>
      </c>
      <c r="U28" s="481" t="e">
        <f t="shared" si="5"/>
        <v>#VALUE!</v>
      </c>
      <c r="V28" s="481">
        <f t="shared" si="6"/>
        <v>25</v>
      </c>
      <c r="W28" s="481">
        <f t="shared" si="7"/>
        <v>5</v>
      </c>
      <c r="X28" s="481" t="e">
        <f t="shared" si="8"/>
        <v>#N/A</v>
      </c>
      <c r="Y28" s="8"/>
    </row>
    <row r="29" spans="1:25" ht="15.75" customHeight="1">
      <c r="A29" s="530"/>
      <c r="B29" s="486"/>
      <c r="C29" s="486"/>
      <c r="D29" s="498"/>
      <c r="E29" s="532" t="s">
        <v>94</v>
      </c>
      <c r="F29" s="48" t="e">
        <f>VLOOKUP(E29*(-1),VIT,2)</f>
        <v>#VALUE!</v>
      </c>
      <c r="G29" s="532" t="s">
        <v>94</v>
      </c>
      <c r="H29" s="48" t="e">
        <f>VLOOKUP(G29*(-1),HAIES,2)</f>
        <v>#VALUE!</v>
      </c>
      <c r="I29" s="468" t="s">
        <v>94</v>
      </c>
      <c r="J29" s="264" t="e">
        <f>VLOOKUP(I29,HAUT,2)</f>
        <v>#N/A</v>
      </c>
      <c r="K29" s="468" t="s">
        <v>94</v>
      </c>
      <c r="L29" s="264" t="e">
        <f>VLOOKUP(K29,PENT,2)</f>
        <v>#N/A</v>
      </c>
      <c r="M29" s="533" t="s">
        <v>94</v>
      </c>
      <c r="N29" s="267" t="e">
        <f>VLOOKUP(M29,MB,2)</f>
        <v>#N/A</v>
      </c>
      <c r="O29" s="392"/>
      <c r="P29" s="186" t="e">
        <f>F29+H29+J29+L29+N29</f>
        <v>#VALUE!</v>
      </c>
      <c r="Q29" s="268" t="s">
        <v>52</v>
      </c>
      <c r="R29" s="52"/>
      <c r="S29" s="481" t="e">
        <f t="shared" si="3"/>
        <v>#VALUE!</v>
      </c>
      <c r="T29" s="481" t="e">
        <f t="shared" si="4"/>
        <v>#VALUE!</v>
      </c>
      <c r="U29" s="481" t="e">
        <f t="shared" si="5"/>
        <v>#VALUE!</v>
      </c>
      <c r="V29" s="481" t="e">
        <f t="shared" si="6"/>
        <v>#VALUE!</v>
      </c>
      <c r="W29" s="481" t="e">
        <f t="shared" si="7"/>
        <v>#VALUE!</v>
      </c>
      <c r="X29" s="481" t="e">
        <f t="shared" si="8"/>
        <v>#N/A</v>
      </c>
      <c r="Y29" s="8"/>
    </row>
    <row r="30" spans="1:25" ht="15.75" customHeight="1">
      <c r="A30" s="530">
        <v>1681447</v>
      </c>
      <c r="B30" s="524" t="s">
        <v>576</v>
      </c>
      <c r="C30" s="486" t="s">
        <v>577</v>
      </c>
      <c r="D30" s="498" t="s">
        <v>102</v>
      </c>
      <c r="E30" s="532">
        <v>6</v>
      </c>
      <c r="F30" s="48">
        <f t="shared" si="0"/>
        <v>7</v>
      </c>
      <c r="G30" s="532" t="s">
        <v>94</v>
      </c>
      <c r="H30" s="48">
        <v>0</v>
      </c>
      <c r="I30" s="468" t="s">
        <v>94</v>
      </c>
      <c r="J30" s="264">
        <v>0</v>
      </c>
      <c r="K30" s="468">
        <v>8.9</v>
      </c>
      <c r="L30" s="264">
        <f t="shared" si="2"/>
        <v>16</v>
      </c>
      <c r="M30" s="533">
        <v>6.95</v>
      </c>
      <c r="N30" s="267">
        <f t="shared" si="11"/>
        <v>14</v>
      </c>
      <c r="O30" s="392"/>
      <c r="P30" s="186">
        <f t="shared" si="12"/>
        <v>37</v>
      </c>
      <c r="Q30" s="268" t="s">
        <v>52</v>
      </c>
      <c r="R30" s="218"/>
      <c r="S30" s="481">
        <f t="shared" si="3"/>
        <v>16</v>
      </c>
      <c r="T30" s="481" t="e">
        <f t="shared" si="4"/>
        <v>#VALUE!</v>
      </c>
      <c r="U30" s="481" t="e">
        <f t="shared" si="5"/>
        <v>#VALUE!</v>
      </c>
      <c r="V30" s="481">
        <f t="shared" si="6"/>
        <v>18</v>
      </c>
      <c r="W30" s="481">
        <f t="shared" si="7"/>
        <v>26</v>
      </c>
      <c r="X30" s="481" t="e">
        <f t="shared" si="8"/>
        <v>#N/A</v>
      </c>
      <c r="Y30" s="8"/>
    </row>
    <row r="31" spans="1:25" ht="15.75" customHeight="1">
      <c r="A31" s="530">
        <v>2114418</v>
      </c>
      <c r="B31" s="524" t="s">
        <v>578</v>
      </c>
      <c r="C31" s="486" t="s">
        <v>579</v>
      </c>
      <c r="D31" s="498" t="s">
        <v>102</v>
      </c>
      <c r="E31" s="532">
        <v>5.6</v>
      </c>
      <c r="F31" s="48">
        <f t="shared" si="0"/>
        <v>10</v>
      </c>
      <c r="G31" s="532" t="s">
        <v>94</v>
      </c>
      <c r="H31" s="48">
        <v>0</v>
      </c>
      <c r="I31" s="468" t="s">
        <v>94</v>
      </c>
      <c r="J31" s="264">
        <v>0</v>
      </c>
      <c r="K31" s="468">
        <v>8.7</v>
      </c>
      <c r="L31" s="264">
        <f t="shared" si="2"/>
        <v>15</v>
      </c>
      <c r="M31" s="533">
        <v>6.8</v>
      </c>
      <c r="N31" s="267">
        <f t="shared" si="11"/>
        <v>14</v>
      </c>
      <c r="O31" s="392"/>
      <c r="P31" s="186">
        <f t="shared" si="12"/>
        <v>39</v>
      </c>
      <c r="Q31" s="268" t="s">
        <v>52</v>
      </c>
      <c r="R31" s="218"/>
      <c r="S31" s="481">
        <f t="shared" si="3"/>
        <v>10</v>
      </c>
      <c r="T31" s="481" t="e">
        <f t="shared" si="4"/>
        <v>#VALUE!</v>
      </c>
      <c r="U31" s="481" t="e">
        <f t="shared" si="5"/>
        <v>#VALUE!</v>
      </c>
      <c r="V31" s="481">
        <f t="shared" si="6"/>
        <v>20</v>
      </c>
      <c r="W31" s="481">
        <f t="shared" si="7"/>
        <v>29</v>
      </c>
      <c r="X31" s="481" t="e">
        <f t="shared" si="8"/>
        <v>#N/A</v>
      </c>
      <c r="Y31" s="8"/>
    </row>
    <row r="32" spans="1:25" ht="15.75" customHeight="1">
      <c r="A32" s="530">
        <v>2131823</v>
      </c>
      <c r="B32" s="524" t="s">
        <v>580</v>
      </c>
      <c r="C32" s="486" t="s">
        <v>581</v>
      </c>
      <c r="D32" s="498" t="s">
        <v>102</v>
      </c>
      <c r="E32" s="532" t="s">
        <v>94</v>
      </c>
      <c r="F32" s="48">
        <v>0</v>
      </c>
      <c r="G32" s="532">
        <v>7.1</v>
      </c>
      <c r="H32" s="48">
        <f t="shared" si="1"/>
        <v>11</v>
      </c>
      <c r="I32" s="468" t="s">
        <v>94</v>
      </c>
      <c r="J32" s="264">
        <v>0</v>
      </c>
      <c r="K32" s="468">
        <v>8.2</v>
      </c>
      <c r="L32" s="264">
        <f t="shared" si="2"/>
        <v>12</v>
      </c>
      <c r="M32" s="533">
        <v>7.4</v>
      </c>
      <c r="N32" s="267">
        <f t="shared" si="11"/>
        <v>16</v>
      </c>
      <c r="O32" s="392"/>
      <c r="P32" s="186">
        <f t="shared" si="12"/>
        <v>39</v>
      </c>
      <c r="Q32" s="268" t="s">
        <v>52</v>
      </c>
      <c r="R32" s="52"/>
      <c r="S32" s="481" t="e">
        <f t="shared" si="3"/>
        <v>#VALUE!</v>
      </c>
      <c r="T32" s="481">
        <f t="shared" si="4"/>
        <v>17</v>
      </c>
      <c r="U32" s="481" t="e">
        <f t="shared" si="5"/>
        <v>#VALUE!</v>
      </c>
      <c r="V32" s="481">
        <f t="shared" si="6"/>
        <v>26</v>
      </c>
      <c r="W32" s="481">
        <f t="shared" si="7"/>
        <v>18</v>
      </c>
      <c r="X32" s="481" t="e">
        <f t="shared" si="8"/>
        <v>#N/A</v>
      </c>
      <c r="Y32" s="8"/>
    </row>
    <row r="33" spans="1:25" ht="15.75" customHeight="1">
      <c r="A33" s="530">
        <v>1783469</v>
      </c>
      <c r="B33" s="524" t="s">
        <v>582</v>
      </c>
      <c r="C33" s="486" t="s">
        <v>583</v>
      </c>
      <c r="D33" s="498" t="s">
        <v>102</v>
      </c>
      <c r="E33" s="532">
        <v>5.6</v>
      </c>
      <c r="F33" s="48">
        <f t="shared" si="0"/>
        <v>10</v>
      </c>
      <c r="G33" s="532" t="s">
        <v>94</v>
      </c>
      <c r="H33" s="48">
        <v>0</v>
      </c>
      <c r="I33" s="468" t="s">
        <v>94</v>
      </c>
      <c r="J33" s="264">
        <v>0</v>
      </c>
      <c r="K33" s="468">
        <v>8.4</v>
      </c>
      <c r="L33" s="264">
        <f t="shared" si="2"/>
        <v>13</v>
      </c>
      <c r="M33" s="533">
        <v>7</v>
      </c>
      <c r="N33" s="267">
        <f t="shared" si="11"/>
        <v>15</v>
      </c>
      <c r="O33" s="392"/>
      <c r="P33" s="186">
        <f t="shared" si="12"/>
        <v>38</v>
      </c>
      <c r="Q33" s="268" t="s">
        <v>52</v>
      </c>
      <c r="R33" s="218"/>
      <c r="S33" s="481">
        <f t="shared" si="3"/>
        <v>10</v>
      </c>
      <c r="T33" s="481" t="e">
        <f t="shared" si="4"/>
        <v>#VALUE!</v>
      </c>
      <c r="U33" s="481" t="e">
        <f t="shared" si="5"/>
        <v>#VALUE!</v>
      </c>
      <c r="V33" s="481">
        <f t="shared" si="6"/>
        <v>24</v>
      </c>
      <c r="W33" s="481">
        <f t="shared" si="7"/>
        <v>22</v>
      </c>
      <c r="X33" s="481" t="e">
        <f t="shared" si="8"/>
        <v>#N/A</v>
      </c>
      <c r="Y33" s="8"/>
    </row>
    <row r="34" spans="1:25" ht="15.75" customHeight="1">
      <c r="A34" s="530">
        <v>1988193</v>
      </c>
      <c r="B34" s="524" t="s">
        <v>584</v>
      </c>
      <c r="C34" s="486" t="s">
        <v>228</v>
      </c>
      <c r="D34" s="498" t="s">
        <v>102</v>
      </c>
      <c r="E34" s="532" t="s">
        <v>94</v>
      </c>
      <c r="F34" s="48">
        <v>0</v>
      </c>
      <c r="G34" s="532">
        <v>6.5</v>
      </c>
      <c r="H34" s="48">
        <f t="shared" si="1"/>
        <v>16</v>
      </c>
      <c r="I34" s="468" t="s">
        <v>94</v>
      </c>
      <c r="J34" s="264">
        <v>0</v>
      </c>
      <c r="K34" s="468">
        <v>8.5</v>
      </c>
      <c r="L34" s="264">
        <f t="shared" si="2"/>
        <v>14</v>
      </c>
      <c r="M34" s="533">
        <v>5</v>
      </c>
      <c r="N34" s="267">
        <f t="shared" si="11"/>
        <v>8</v>
      </c>
      <c r="O34" s="392"/>
      <c r="P34" s="186">
        <f t="shared" si="12"/>
        <v>38</v>
      </c>
      <c r="Q34" s="268" t="s">
        <v>52</v>
      </c>
      <c r="R34" s="218"/>
      <c r="S34" s="481" t="e">
        <f t="shared" si="3"/>
        <v>#VALUE!</v>
      </c>
      <c r="T34" s="481">
        <f t="shared" si="4"/>
        <v>11</v>
      </c>
      <c r="U34" s="481" t="e">
        <f t="shared" si="5"/>
        <v>#VALUE!</v>
      </c>
      <c r="V34" s="481">
        <f t="shared" si="6"/>
        <v>23</v>
      </c>
      <c r="W34" s="481">
        <f t="shared" si="7"/>
        <v>37</v>
      </c>
      <c r="X34" s="481" t="e">
        <f t="shared" si="8"/>
        <v>#N/A</v>
      </c>
      <c r="Y34" s="8"/>
    </row>
    <row r="35" spans="1:25" ht="15.75" customHeight="1">
      <c r="A35" s="530">
        <v>1891192</v>
      </c>
      <c r="B35" s="524" t="s">
        <v>585</v>
      </c>
      <c r="C35" s="486" t="s">
        <v>586</v>
      </c>
      <c r="D35" s="498" t="s">
        <v>102</v>
      </c>
      <c r="E35" s="532">
        <v>5.5</v>
      </c>
      <c r="F35" s="48">
        <f t="shared" si="0"/>
        <v>11</v>
      </c>
      <c r="G35" s="532" t="s">
        <v>94</v>
      </c>
      <c r="H35" s="48">
        <v>0</v>
      </c>
      <c r="I35" s="468" t="s">
        <v>94</v>
      </c>
      <c r="J35" s="264">
        <v>0</v>
      </c>
      <c r="K35" s="468">
        <v>9.7</v>
      </c>
      <c r="L35" s="264">
        <f t="shared" si="2"/>
        <v>20</v>
      </c>
      <c r="M35" s="533">
        <v>7.3</v>
      </c>
      <c r="N35" s="267">
        <f t="shared" si="11"/>
        <v>16</v>
      </c>
      <c r="O35" s="392"/>
      <c r="P35" s="186">
        <f t="shared" si="12"/>
        <v>47</v>
      </c>
      <c r="Q35" s="268" t="s">
        <v>52</v>
      </c>
      <c r="R35" s="218"/>
      <c r="S35" s="481">
        <f t="shared" si="3"/>
        <v>7</v>
      </c>
      <c r="T35" s="481" t="e">
        <f t="shared" si="4"/>
        <v>#VALUE!</v>
      </c>
      <c r="U35" s="481" t="e">
        <f t="shared" si="5"/>
        <v>#VALUE!</v>
      </c>
      <c r="V35" s="481">
        <f t="shared" si="6"/>
        <v>6</v>
      </c>
      <c r="W35" s="481">
        <f t="shared" si="7"/>
        <v>19</v>
      </c>
      <c r="X35" s="481" t="e">
        <f t="shared" si="8"/>
        <v>#N/A</v>
      </c>
      <c r="Y35" s="8"/>
    </row>
    <row r="36" spans="1:25" ht="15.75" customHeight="1">
      <c r="A36" s="530">
        <v>1988143</v>
      </c>
      <c r="B36" s="524" t="s">
        <v>121</v>
      </c>
      <c r="C36" s="486" t="s">
        <v>587</v>
      </c>
      <c r="D36" s="498" t="s">
        <v>102</v>
      </c>
      <c r="E36" s="532">
        <v>5.2</v>
      </c>
      <c r="F36" s="48">
        <f t="shared" si="0"/>
        <v>14</v>
      </c>
      <c r="G36" s="532" t="s">
        <v>94</v>
      </c>
      <c r="H36" s="48">
        <v>0</v>
      </c>
      <c r="I36" s="468" t="s">
        <v>94</v>
      </c>
      <c r="J36" s="264">
        <v>0</v>
      </c>
      <c r="K36" s="468">
        <v>10.3</v>
      </c>
      <c r="L36" s="264">
        <f t="shared" si="2"/>
        <v>23</v>
      </c>
      <c r="M36" s="533">
        <v>8.1</v>
      </c>
      <c r="N36" s="267">
        <f>VLOOKUP(M36,MB,2)</f>
        <v>19</v>
      </c>
      <c r="O36" s="392"/>
      <c r="P36" s="186">
        <f>F36+H36+J36+L36+N36</f>
        <v>56</v>
      </c>
      <c r="Q36" s="268" t="s">
        <v>52</v>
      </c>
      <c r="R36" s="218"/>
      <c r="S36" s="481">
        <f t="shared" si="3"/>
        <v>2</v>
      </c>
      <c r="T36" s="481" t="e">
        <f t="shared" si="4"/>
        <v>#VALUE!</v>
      </c>
      <c r="U36" s="481" t="e">
        <f t="shared" si="5"/>
        <v>#VALUE!</v>
      </c>
      <c r="V36" s="481">
        <f t="shared" si="6"/>
        <v>3</v>
      </c>
      <c r="W36" s="481">
        <f t="shared" si="7"/>
        <v>8</v>
      </c>
      <c r="X36" s="481" t="e">
        <f t="shared" si="8"/>
        <v>#N/A</v>
      </c>
      <c r="Y36" s="8"/>
    </row>
    <row r="37" spans="1:25" ht="15.75" customHeight="1">
      <c r="A37" s="530">
        <v>1777232</v>
      </c>
      <c r="B37" s="524" t="s">
        <v>184</v>
      </c>
      <c r="C37" s="486" t="s">
        <v>229</v>
      </c>
      <c r="D37" s="498" t="s">
        <v>102</v>
      </c>
      <c r="E37" s="532" t="s">
        <v>94</v>
      </c>
      <c r="F37" s="48">
        <v>0</v>
      </c>
      <c r="G37" s="532">
        <v>6.4</v>
      </c>
      <c r="H37" s="48">
        <f t="shared" si="1"/>
        <v>17</v>
      </c>
      <c r="I37" s="468">
        <v>1.07</v>
      </c>
      <c r="J37" s="264">
        <f>VLOOKUP(I37,HAUT,2)</f>
        <v>11</v>
      </c>
      <c r="K37" s="468" t="s">
        <v>94</v>
      </c>
      <c r="L37" s="264">
        <v>0</v>
      </c>
      <c r="M37" s="533">
        <v>6.9</v>
      </c>
      <c r="N37" s="267">
        <f t="shared" si="11"/>
        <v>14</v>
      </c>
      <c r="O37" s="392"/>
      <c r="P37" s="186">
        <f t="shared" si="12"/>
        <v>42</v>
      </c>
      <c r="Q37" s="268" t="s">
        <v>52</v>
      </c>
      <c r="R37" s="218"/>
      <c r="S37" s="481" t="e">
        <f t="shared" si="3"/>
        <v>#VALUE!</v>
      </c>
      <c r="T37" s="481">
        <f t="shared" si="4"/>
        <v>9</v>
      </c>
      <c r="U37" s="481">
        <f t="shared" si="5"/>
        <v>2</v>
      </c>
      <c r="V37" s="481" t="e">
        <f t="shared" si="6"/>
        <v>#VALUE!</v>
      </c>
      <c r="W37" s="481">
        <f t="shared" si="7"/>
        <v>27</v>
      </c>
      <c r="X37" s="481" t="e">
        <f t="shared" si="8"/>
        <v>#N/A</v>
      </c>
      <c r="Y37" s="8"/>
    </row>
    <row r="38" spans="1:25" ht="15.75" customHeight="1">
      <c r="A38" s="530">
        <v>2102552</v>
      </c>
      <c r="B38" s="524" t="s">
        <v>588</v>
      </c>
      <c r="C38" s="486" t="s">
        <v>589</v>
      </c>
      <c r="D38" s="498" t="s">
        <v>102</v>
      </c>
      <c r="E38" s="532">
        <v>5.5</v>
      </c>
      <c r="F38" s="48">
        <f t="shared" si="0"/>
        <v>11</v>
      </c>
      <c r="G38" s="532" t="s">
        <v>94</v>
      </c>
      <c r="H38" s="48">
        <v>0</v>
      </c>
      <c r="I38" s="468" t="s">
        <v>94</v>
      </c>
      <c r="J38" s="264">
        <v>0</v>
      </c>
      <c r="K38" s="468">
        <v>8.9</v>
      </c>
      <c r="L38" s="264">
        <f aca="true" t="shared" si="13" ref="L38:L50">VLOOKUP(K38,PENT,2)</f>
        <v>16</v>
      </c>
      <c r="M38" s="533">
        <v>8.1</v>
      </c>
      <c r="N38" s="267">
        <f>VLOOKUP(M38,MB,2)</f>
        <v>19</v>
      </c>
      <c r="O38" s="392"/>
      <c r="P38" s="186">
        <f>F38+H38+J38+L38+N38</f>
        <v>46</v>
      </c>
      <c r="Q38" s="268" t="s">
        <v>52</v>
      </c>
      <c r="R38" s="218"/>
      <c r="S38" s="481">
        <f t="shared" si="3"/>
        <v>7</v>
      </c>
      <c r="T38" s="481" t="e">
        <f t="shared" si="4"/>
        <v>#VALUE!</v>
      </c>
      <c r="U38" s="481" t="e">
        <f t="shared" si="5"/>
        <v>#VALUE!</v>
      </c>
      <c r="V38" s="481">
        <f t="shared" si="6"/>
        <v>18</v>
      </c>
      <c r="W38" s="481">
        <f t="shared" si="7"/>
        <v>8</v>
      </c>
      <c r="X38" s="481" t="e">
        <f t="shared" si="8"/>
        <v>#N/A</v>
      </c>
      <c r="Y38" s="8"/>
    </row>
    <row r="39" spans="1:25" ht="15.75" customHeight="1">
      <c r="A39" s="530">
        <v>1878446</v>
      </c>
      <c r="B39" s="524" t="s">
        <v>590</v>
      </c>
      <c r="C39" s="486" t="s">
        <v>591</v>
      </c>
      <c r="D39" s="498" t="s">
        <v>102</v>
      </c>
      <c r="E39" s="532" t="s">
        <v>94</v>
      </c>
      <c r="F39" s="48">
        <v>0</v>
      </c>
      <c r="G39" s="532">
        <v>6.3</v>
      </c>
      <c r="H39" s="48">
        <f t="shared" si="1"/>
        <v>18</v>
      </c>
      <c r="I39" s="468" t="s">
        <v>94</v>
      </c>
      <c r="J39" s="264">
        <v>0</v>
      </c>
      <c r="K39" s="468">
        <v>9.7</v>
      </c>
      <c r="L39" s="264">
        <f t="shared" si="13"/>
        <v>20</v>
      </c>
      <c r="M39" s="533">
        <v>8</v>
      </c>
      <c r="N39" s="267">
        <f>VLOOKUP(M39,MB,2)</f>
        <v>19</v>
      </c>
      <c r="O39" s="392"/>
      <c r="P39" s="186">
        <f>F39+H39+J39+L39+N39</f>
        <v>57</v>
      </c>
      <c r="Q39" s="268" t="s">
        <v>52</v>
      </c>
      <c r="R39" s="218"/>
      <c r="S39" s="481" t="e">
        <f t="shared" si="3"/>
        <v>#VALUE!</v>
      </c>
      <c r="T39" s="481">
        <f t="shared" si="4"/>
        <v>7</v>
      </c>
      <c r="U39" s="481" t="e">
        <f t="shared" si="5"/>
        <v>#VALUE!</v>
      </c>
      <c r="V39" s="481">
        <f t="shared" si="6"/>
        <v>6</v>
      </c>
      <c r="W39" s="481">
        <f t="shared" si="7"/>
        <v>10</v>
      </c>
      <c r="X39" s="481" t="e">
        <f t="shared" si="8"/>
        <v>#N/A</v>
      </c>
      <c r="Y39" s="8"/>
    </row>
    <row r="40" spans="1:25" ht="15.75" customHeight="1">
      <c r="A40" s="530">
        <v>2015870</v>
      </c>
      <c r="B40" s="524" t="s">
        <v>592</v>
      </c>
      <c r="C40" s="486" t="s">
        <v>593</v>
      </c>
      <c r="D40" s="498" t="s">
        <v>102</v>
      </c>
      <c r="E40" s="532">
        <v>5.3</v>
      </c>
      <c r="F40" s="48">
        <f t="shared" si="0"/>
        <v>13</v>
      </c>
      <c r="G40" s="532"/>
      <c r="H40" s="48">
        <v>0</v>
      </c>
      <c r="I40" s="468" t="s">
        <v>94</v>
      </c>
      <c r="J40" s="264">
        <v>0</v>
      </c>
      <c r="K40" s="468">
        <v>8.7</v>
      </c>
      <c r="L40" s="264">
        <f t="shared" si="13"/>
        <v>15</v>
      </c>
      <c r="M40" s="533">
        <v>7.2</v>
      </c>
      <c r="N40" s="267">
        <f>VLOOKUP(M40,MB,2)</f>
        <v>15</v>
      </c>
      <c r="O40" s="392"/>
      <c r="P40" s="186">
        <f>F40+H40+J40+L40+N40</f>
        <v>43</v>
      </c>
      <c r="Q40" s="268" t="s">
        <v>52</v>
      </c>
      <c r="R40" s="218"/>
      <c r="S40" s="481">
        <f t="shared" si="3"/>
        <v>3</v>
      </c>
      <c r="T40" s="481" t="e">
        <f t="shared" si="4"/>
        <v>#N/A</v>
      </c>
      <c r="U40" s="481" t="e">
        <f t="shared" si="5"/>
        <v>#VALUE!</v>
      </c>
      <c r="V40" s="481">
        <f t="shared" si="6"/>
        <v>20</v>
      </c>
      <c r="W40" s="481">
        <f t="shared" si="7"/>
        <v>20</v>
      </c>
      <c r="X40" s="481" t="e">
        <f t="shared" si="8"/>
        <v>#N/A</v>
      </c>
      <c r="Y40" s="8"/>
    </row>
    <row r="41" spans="1:25" ht="15.75" customHeight="1">
      <c r="A41" s="530">
        <v>2088728</v>
      </c>
      <c r="B41" s="524" t="s">
        <v>594</v>
      </c>
      <c r="C41" s="486" t="s">
        <v>595</v>
      </c>
      <c r="D41" s="498" t="s">
        <v>102</v>
      </c>
      <c r="E41" s="532">
        <v>5.3</v>
      </c>
      <c r="F41" s="48">
        <f aca="true" t="shared" si="14" ref="F41:F50">VLOOKUP(E41*(-1),VIT,2)</f>
        <v>13</v>
      </c>
      <c r="G41" s="532" t="s">
        <v>94</v>
      </c>
      <c r="H41" s="48">
        <v>0</v>
      </c>
      <c r="I41" s="468" t="s">
        <v>94</v>
      </c>
      <c r="J41" s="264">
        <v>0</v>
      </c>
      <c r="K41" s="468">
        <v>9</v>
      </c>
      <c r="L41" s="264">
        <f t="shared" si="13"/>
        <v>16</v>
      </c>
      <c r="M41" s="533">
        <v>9.1</v>
      </c>
      <c r="N41" s="267">
        <f>VLOOKUP(M41,MB,2)</f>
        <v>23</v>
      </c>
      <c r="O41" s="392"/>
      <c r="P41" s="186">
        <f>F41+H41+J41+L41+N41</f>
        <v>52</v>
      </c>
      <c r="Q41" s="268" t="s">
        <v>52</v>
      </c>
      <c r="R41" s="218"/>
      <c r="S41" s="481">
        <f t="shared" si="3"/>
        <v>3</v>
      </c>
      <c r="T41" s="481" t="e">
        <f t="shared" si="4"/>
        <v>#VALUE!</v>
      </c>
      <c r="U41" s="481" t="e">
        <f t="shared" si="5"/>
        <v>#VALUE!</v>
      </c>
      <c r="V41" s="481">
        <f t="shared" si="6"/>
        <v>15</v>
      </c>
      <c r="W41" s="481">
        <f t="shared" si="7"/>
        <v>2</v>
      </c>
      <c r="X41" s="481" t="e">
        <f t="shared" si="8"/>
        <v>#N/A</v>
      </c>
      <c r="Y41" s="8"/>
    </row>
    <row r="42" spans="1:25" ht="15.75" customHeight="1">
      <c r="A42" s="530">
        <v>1878531</v>
      </c>
      <c r="B42" s="524" t="s">
        <v>596</v>
      </c>
      <c r="C42" s="486" t="s">
        <v>229</v>
      </c>
      <c r="D42" s="498" t="s">
        <v>102</v>
      </c>
      <c r="E42" s="532" t="s">
        <v>94</v>
      </c>
      <c r="F42" s="48">
        <v>0</v>
      </c>
      <c r="G42" s="532">
        <v>5.6</v>
      </c>
      <c r="H42" s="48">
        <f>VLOOKUP(G42*(-1),HAIES,2)</f>
        <v>27</v>
      </c>
      <c r="I42" s="468" t="s">
        <v>94</v>
      </c>
      <c r="J42" s="264">
        <v>0</v>
      </c>
      <c r="K42" s="468">
        <v>11.4</v>
      </c>
      <c r="L42" s="264">
        <f t="shared" si="13"/>
        <v>28</v>
      </c>
      <c r="M42" s="533">
        <v>9.5</v>
      </c>
      <c r="N42" s="267">
        <f aca="true" t="shared" si="15" ref="N42:N50">VLOOKUP(M42,MB,2)</f>
        <v>25</v>
      </c>
      <c r="O42" s="392"/>
      <c r="P42" s="186">
        <f aca="true" t="shared" si="16" ref="P42:P50">F42+H42+J42+L42+N42</f>
        <v>80</v>
      </c>
      <c r="Q42" s="268" t="s">
        <v>52</v>
      </c>
      <c r="R42" s="218"/>
      <c r="S42" s="481" t="e">
        <f aca="true" t="shared" si="17" ref="S42:S73">RANK(E42,$E$10:$E$79,2)</f>
        <v>#VALUE!</v>
      </c>
      <c r="T42" s="481">
        <f aca="true" t="shared" si="18" ref="T42:T73">RANK(G42,$G$10:$G$79,2)</f>
        <v>1</v>
      </c>
      <c r="U42" s="481" t="e">
        <f aca="true" t="shared" si="19" ref="U42:U73">RANK(I42,$I$10:$I$79,0)</f>
        <v>#VALUE!</v>
      </c>
      <c r="V42" s="481">
        <f aca="true" t="shared" si="20" ref="V42:V73">RANK(K42,$K$10:$K$79,0)</f>
        <v>1</v>
      </c>
      <c r="W42" s="481">
        <f aca="true" t="shared" si="21" ref="W42:W73">RANK(M42,$M$10:$M$79,0)</f>
        <v>1</v>
      </c>
      <c r="X42" s="481" t="e">
        <f aca="true" t="shared" si="22" ref="X42:X73">RANK(Y42,$Y$10:$Y$79,0)</f>
        <v>#N/A</v>
      </c>
      <c r="Y42" s="8"/>
    </row>
    <row r="43" spans="1:25" ht="15.75" customHeight="1">
      <c r="A43" s="502">
        <v>1979786</v>
      </c>
      <c r="B43" s="528" t="s">
        <v>114</v>
      </c>
      <c r="C43" s="503" t="s">
        <v>597</v>
      </c>
      <c r="D43" s="498" t="s">
        <v>102</v>
      </c>
      <c r="E43" s="532" t="s">
        <v>94</v>
      </c>
      <c r="F43" s="48">
        <v>0</v>
      </c>
      <c r="G43" s="532">
        <v>6.2</v>
      </c>
      <c r="H43" s="48">
        <f>VLOOKUP(G43*(-1),HAIES,2)</f>
        <v>19</v>
      </c>
      <c r="I43" s="468">
        <v>0.95</v>
      </c>
      <c r="J43" s="264">
        <f>VLOOKUP(I43,HAUT,2)</f>
        <v>2</v>
      </c>
      <c r="K43" s="468" t="s">
        <v>94</v>
      </c>
      <c r="L43" s="264">
        <v>0</v>
      </c>
      <c r="M43" s="533">
        <v>7.8</v>
      </c>
      <c r="N43" s="267">
        <f t="shared" si="15"/>
        <v>18</v>
      </c>
      <c r="O43" s="392"/>
      <c r="P43" s="186">
        <f t="shared" si="16"/>
        <v>39</v>
      </c>
      <c r="Q43" s="268" t="s">
        <v>52</v>
      </c>
      <c r="R43" s="218"/>
      <c r="S43" s="481" t="e">
        <f t="shared" si="17"/>
        <v>#VALUE!</v>
      </c>
      <c r="T43" s="481">
        <f t="shared" si="18"/>
        <v>6</v>
      </c>
      <c r="U43" s="481">
        <f t="shared" si="19"/>
        <v>6</v>
      </c>
      <c r="V43" s="481" t="e">
        <f t="shared" si="20"/>
        <v>#VALUE!</v>
      </c>
      <c r="W43" s="481">
        <f t="shared" si="21"/>
        <v>14</v>
      </c>
      <c r="X43" s="481" t="e">
        <f t="shared" si="22"/>
        <v>#N/A</v>
      </c>
      <c r="Y43" s="8"/>
    </row>
    <row r="44" spans="1:25" ht="15.75" customHeight="1">
      <c r="A44" s="502">
        <v>2108423</v>
      </c>
      <c r="B44" s="528" t="s">
        <v>598</v>
      </c>
      <c r="C44" s="503" t="s">
        <v>599</v>
      </c>
      <c r="D44" s="498" t="s">
        <v>102</v>
      </c>
      <c r="E44" s="532" t="s">
        <v>94</v>
      </c>
      <c r="F44" s="48">
        <v>0</v>
      </c>
      <c r="G44" s="532">
        <v>6.6</v>
      </c>
      <c r="H44" s="48">
        <f>VLOOKUP(G44*(-1),HAIES,2)</f>
        <v>15</v>
      </c>
      <c r="I44" s="468">
        <v>1.03</v>
      </c>
      <c r="J44" s="264">
        <f>VLOOKUP(I44,HAUT,2)</f>
        <v>7</v>
      </c>
      <c r="K44" s="468" t="s">
        <v>94</v>
      </c>
      <c r="L44" s="264">
        <v>0</v>
      </c>
      <c r="M44" s="533">
        <v>6.9</v>
      </c>
      <c r="N44" s="267">
        <f t="shared" si="15"/>
        <v>14</v>
      </c>
      <c r="O44" s="392"/>
      <c r="P44" s="186">
        <f t="shared" si="16"/>
        <v>36</v>
      </c>
      <c r="Q44" s="268" t="s">
        <v>52</v>
      </c>
      <c r="R44" s="218"/>
      <c r="S44" s="481" t="e">
        <f t="shared" si="17"/>
        <v>#VALUE!</v>
      </c>
      <c r="T44" s="481">
        <f t="shared" si="18"/>
        <v>13</v>
      </c>
      <c r="U44" s="481">
        <f t="shared" si="19"/>
        <v>4</v>
      </c>
      <c r="V44" s="481" t="e">
        <f t="shared" si="20"/>
        <v>#VALUE!</v>
      </c>
      <c r="W44" s="481">
        <f t="shared" si="21"/>
        <v>27</v>
      </c>
      <c r="X44" s="481" t="e">
        <f t="shared" si="22"/>
        <v>#N/A</v>
      </c>
      <c r="Y44" s="8"/>
    </row>
    <row r="45" spans="1:25" ht="15.75" customHeight="1">
      <c r="A45" s="502">
        <v>2102549</v>
      </c>
      <c r="B45" s="528" t="s">
        <v>600</v>
      </c>
      <c r="C45" s="503" t="s">
        <v>601</v>
      </c>
      <c r="D45" s="498" t="s">
        <v>102</v>
      </c>
      <c r="E45" s="532">
        <v>5.5</v>
      </c>
      <c r="F45" s="48">
        <f t="shared" si="14"/>
        <v>11</v>
      </c>
      <c r="G45" s="532" t="s">
        <v>94</v>
      </c>
      <c r="H45" s="48">
        <v>0</v>
      </c>
      <c r="I45" s="468" t="s">
        <v>94</v>
      </c>
      <c r="J45" s="264">
        <v>0</v>
      </c>
      <c r="K45" s="468">
        <v>8.6</v>
      </c>
      <c r="L45" s="264">
        <f t="shared" si="13"/>
        <v>14</v>
      </c>
      <c r="M45" s="533">
        <v>7.9</v>
      </c>
      <c r="N45" s="267">
        <f t="shared" si="15"/>
        <v>18</v>
      </c>
      <c r="O45" s="392"/>
      <c r="P45" s="186">
        <f t="shared" si="16"/>
        <v>43</v>
      </c>
      <c r="Q45" s="268" t="s">
        <v>52</v>
      </c>
      <c r="R45" s="218"/>
      <c r="S45" s="481">
        <f t="shared" si="17"/>
        <v>7</v>
      </c>
      <c r="T45" s="481" t="e">
        <f t="shared" si="18"/>
        <v>#VALUE!</v>
      </c>
      <c r="U45" s="481" t="e">
        <f t="shared" si="19"/>
        <v>#VALUE!</v>
      </c>
      <c r="V45" s="481">
        <f t="shared" si="20"/>
        <v>22</v>
      </c>
      <c r="W45" s="481">
        <f t="shared" si="21"/>
        <v>12</v>
      </c>
      <c r="X45" s="481" t="e">
        <f t="shared" si="22"/>
        <v>#N/A</v>
      </c>
      <c r="Y45" s="8"/>
    </row>
    <row r="46" spans="1:25" ht="15.75" customHeight="1">
      <c r="A46" s="502">
        <v>2098612</v>
      </c>
      <c r="B46" s="528" t="s">
        <v>602</v>
      </c>
      <c r="C46" s="503" t="s">
        <v>603</v>
      </c>
      <c r="D46" s="498" t="s">
        <v>102</v>
      </c>
      <c r="E46" s="532">
        <v>5.6</v>
      </c>
      <c r="F46" s="48">
        <f>VLOOKUP(E46*(-1),VIT,2)</f>
        <v>10</v>
      </c>
      <c r="G46" s="532" t="s">
        <v>94</v>
      </c>
      <c r="H46" s="48">
        <v>0</v>
      </c>
      <c r="I46" s="468" t="s">
        <v>94</v>
      </c>
      <c r="J46" s="264">
        <v>0</v>
      </c>
      <c r="K46" s="468">
        <v>8.2</v>
      </c>
      <c r="L46" s="264">
        <f>VLOOKUP(K46,PENT,2)</f>
        <v>12</v>
      </c>
      <c r="M46" s="533">
        <v>5</v>
      </c>
      <c r="N46" s="267">
        <f>VLOOKUP(M46,MB,2)</f>
        <v>8</v>
      </c>
      <c r="O46" s="392"/>
      <c r="P46" s="186">
        <f>F46+H46+J46+L46+N46</f>
        <v>30</v>
      </c>
      <c r="Q46" s="268" t="s">
        <v>52</v>
      </c>
      <c r="R46" s="52"/>
      <c r="S46" s="481">
        <f t="shared" si="17"/>
        <v>10</v>
      </c>
      <c r="T46" s="481" t="e">
        <f t="shared" si="18"/>
        <v>#VALUE!</v>
      </c>
      <c r="U46" s="481" t="e">
        <f t="shared" si="19"/>
        <v>#VALUE!</v>
      </c>
      <c r="V46" s="481">
        <f t="shared" si="20"/>
        <v>26</v>
      </c>
      <c r="W46" s="481">
        <f t="shared" si="21"/>
        <v>37</v>
      </c>
      <c r="X46" s="481" t="e">
        <f t="shared" si="22"/>
        <v>#N/A</v>
      </c>
      <c r="Y46" s="8"/>
    </row>
    <row r="47" spans="1:25" ht="15.75" customHeight="1">
      <c r="A47" s="502">
        <v>1979802</v>
      </c>
      <c r="B47" s="528" t="s">
        <v>604</v>
      </c>
      <c r="C47" s="503" t="s">
        <v>605</v>
      </c>
      <c r="D47" s="498" t="s">
        <v>102</v>
      </c>
      <c r="E47" s="532">
        <v>5.9</v>
      </c>
      <c r="F47" s="48">
        <f t="shared" si="14"/>
        <v>8</v>
      </c>
      <c r="G47" s="532" t="s">
        <v>94</v>
      </c>
      <c r="H47" s="48">
        <v>0</v>
      </c>
      <c r="I47" s="468" t="s">
        <v>94</v>
      </c>
      <c r="J47" s="264">
        <v>0</v>
      </c>
      <c r="K47" s="468">
        <v>8</v>
      </c>
      <c r="L47" s="264">
        <f t="shared" si="13"/>
        <v>11</v>
      </c>
      <c r="M47" s="533">
        <v>6.3</v>
      </c>
      <c r="N47" s="267">
        <f t="shared" si="15"/>
        <v>12</v>
      </c>
      <c r="O47" s="392"/>
      <c r="P47" s="186">
        <f t="shared" si="16"/>
        <v>31</v>
      </c>
      <c r="Q47" s="268" t="s">
        <v>52</v>
      </c>
      <c r="R47" s="218"/>
      <c r="S47" s="481">
        <f t="shared" si="17"/>
        <v>15</v>
      </c>
      <c r="T47" s="481" t="e">
        <f t="shared" si="18"/>
        <v>#VALUE!</v>
      </c>
      <c r="U47" s="481" t="e">
        <f t="shared" si="19"/>
        <v>#VALUE!</v>
      </c>
      <c r="V47" s="481">
        <f t="shared" si="20"/>
        <v>28</v>
      </c>
      <c r="W47" s="481">
        <f t="shared" si="21"/>
        <v>32</v>
      </c>
      <c r="X47" s="481" t="e">
        <f t="shared" si="22"/>
        <v>#N/A</v>
      </c>
      <c r="Y47" s="8"/>
    </row>
    <row r="48" spans="1:25" ht="15.75" customHeight="1">
      <c r="A48" s="502">
        <v>2098534</v>
      </c>
      <c r="B48" s="528" t="s">
        <v>606</v>
      </c>
      <c r="C48" s="503" t="s">
        <v>607</v>
      </c>
      <c r="D48" s="498" t="s">
        <v>102</v>
      </c>
      <c r="E48" s="532">
        <v>5.1</v>
      </c>
      <c r="F48" s="48">
        <f t="shared" si="14"/>
        <v>16</v>
      </c>
      <c r="G48" s="532" t="s">
        <v>94</v>
      </c>
      <c r="H48" s="48">
        <v>0</v>
      </c>
      <c r="I48" s="468" t="s">
        <v>94</v>
      </c>
      <c r="J48" s="264">
        <v>0</v>
      </c>
      <c r="K48" s="468">
        <v>9.8</v>
      </c>
      <c r="L48" s="264">
        <f t="shared" si="13"/>
        <v>20</v>
      </c>
      <c r="M48" s="533">
        <v>7.5</v>
      </c>
      <c r="N48" s="267">
        <f t="shared" si="15"/>
        <v>17</v>
      </c>
      <c r="O48" s="392"/>
      <c r="P48" s="186">
        <f t="shared" si="16"/>
        <v>53</v>
      </c>
      <c r="Q48" s="268" t="s">
        <v>52</v>
      </c>
      <c r="R48" s="218"/>
      <c r="S48" s="481">
        <f t="shared" si="17"/>
        <v>1</v>
      </c>
      <c r="T48" s="481" t="e">
        <f t="shared" si="18"/>
        <v>#VALUE!</v>
      </c>
      <c r="U48" s="481" t="e">
        <f t="shared" si="19"/>
        <v>#VALUE!</v>
      </c>
      <c r="V48" s="481">
        <f t="shared" si="20"/>
        <v>5</v>
      </c>
      <c r="W48" s="481">
        <f t="shared" si="21"/>
        <v>16</v>
      </c>
      <c r="X48" s="481" t="e">
        <f t="shared" si="22"/>
        <v>#N/A</v>
      </c>
      <c r="Y48" s="8"/>
    </row>
    <row r="49" spans="1:25" ht="15.75" customHeight="1">
      <c r="A49" s="502">
        <v>1759463</v>
      </c>
      <c r="B49" s="528" t="s">
        <v>608</v>
      </c>
      <c r="C49" s="503" t="s">
        <v>609</v>
      </c>
      <c r="D49" s="498" t="s">
        <v>102</v>
      </c>
      <c r="E49" s="532" t="s">
        <v>94</v>
      </c>
      <c r="F49" s="48">
        <v>0</v>
      </c>
      <c r="G49" s="532">
        <v>6.3</v>
      </c>
      <c r="H49" s="48">
        <f>VLOOKUP(G49*(-1),HAIES,2)</f>
        <v>18</v>
      </c>
      <c r="I49" s="468">
        <v>1.03</v>
      </c>
      <c r="J49" s="264">
        <f>VLOOKUP(I49,HAUT,2)</f>
        <v>7</v>
      </c>
      <c r="K49" s="468" t="s">
        <v>94</v>
      </c>
      <c r="L49" s="264">
        <v>0</v>
      </c>
      <c r="M49" s="533">
        <v>7.8</v>
      </c>
      <c r="N49" s="267">
        <f t="shared" si="15"/>
        <v>18</v>
      </c>
      <c r="O49" s="392"/>
      <c r="P49" s="186">
        <f t="shared" si="16"/>
        <v>43</v>
      </c>
      <c r="Q49" s="268" t="s">
        <v>52</v>
      </c>
      <c r="R49" s="52"/>
      <c r="S49" s="481" t="e">
        <f t="shared" si="17"/>
        <v>#VALUE!</v>
      </c>
      <c r="T49" s="481">
        <f t="shared" si="18"/>
        <v>7</v>
      </c>
      <c r="U49" s="481">
        <f t="shared" si="19"/>
        <v>4</v>
      </c>
      <c r="V49" s="481" t="e">
        <f t="shared" si="20"/>
        <v>#VALUE!</v>
      </c>
      <c r="W49" s="481">
        <f t="shared" si="21"/>
        <v>14</v>
      </c>
      <c r="X49" s="481" t="e">
        <f t="shared" si="22"/>
        <v>#N/A</v>
      </c>
      <c r="Y49" s="8"/>
    </row>
    <row r="50" spans="1:25" ht="15.75" customHeight="1">
      <c r="A50" s="499">
        <v>1991191</v>
      </c>
      <c r="B50" s="528" t="s">
        <v>610</v>
      </c>
      <c r="C50" s="503" t="s">
        <v>611</v>
      </c>
      <c r="D50" s="498" t="s">
        <v>102</v>
      </c>
      <c r="E50" s="532">
        <v>5.6</v>
      </c>
      <c r="F50" s="48">
        <f t="shared" si="14"/>
        <v>10</v>
      </c>
      <c r="G50" s="532" t="s">
        <v>94</v>
      </c>
      <c r="H50" s="48">
        <v>0</v>
      </c>
      <c r="I50" s="468" t="s">
        <v>94</v>
      </c>
      <c r="J50" s="264">
        <v>0</v>
      </c>
      <c r="K50" s="468">
        <v>9.2</v>
      </c>
      <c r="L50" s="264">
        <f t="shared" si="13"/>
        <v>17</v>
      </c>
      <c r="M50" s="533">
        <v>7.2</v>
      </c>
      <c r="N50" s="267">
        <f t="shared" si="15"/>
        <v>15</v>
      </c>
      <c r="O50" s="392"/>
      <c r="P50" s="186">
        <f t="shared" si="16"/>
        <v>42</v>
      </c>
      <c r="Q50" s="268" t="s">
        <v>52</v>
      </c>
      <c r="R50" s="218"/>
      <c r="S50" s="481">
        <f t="shared" si="17"/>
        <v>10</v>
      </c>
      <c r="T50" s="481" t="e">
        <f t="shared" si="18"/>
        <v>#VALUE!</v>
      </c>
      <c r="U50" s="481" t="e">
        <f t="shared" si="19"/>
        <v>#VALUE!</v>
      </c>
      <c r="V50" s="481">
        <f t="shared" si="20"/>
        <v>11</v>
      </c>
      <c r="W50" s="481">
        <f t="shared" si="21"/>
        <v>20</v>
      </c>
      <c r="X50" s="481" t="e">
        <f t="shared" si="22"/>
        <v>#N/A</v>
      </c>
      <c r="Y50" s="8"/>
    </row>
    <row r="51" spans="1:25" ht="15.75" customHeight="1">
      <c r="A51" s="499">
        <v>1988110</v>
      </c>
      <c r="B51" s="528" t="s">
        <v>612</v>
      </c>
      <c r="C51" s="503" t="s">
        <v>613</v>
      </c>
      <c r="D51" s="498" t="s">
        <v>102</v>
      </c>
      <c r="E51" s="532" t="s">
        <v>94</v>
      </c>
      <c r="F51" s="48">
        <v>0</v>
      </c>
      <c r="G51" s="532">
        <v>6.1</v>
      </c>
      <c r="H51" s="48">
        <f aca="true" t="shared" si="23" ref="H51:H62">VLOOKUP(G51*(-1),HAIES,2)</f>
        <v>20</v>
      </c>
      <c r="I51" s="468" t="s">
        <v>94</v>
      </c>
      <c r="J51" s="264">
        <v>0</v>
      </c>
      <c r="K51" s="468">
        <v>9.2</v>
      </c>
      <c r="L51" s="264">
        <f aca="true" t="shared" si="24" ref="L51:L67">VLOOKUP(K51,PENT,2)</f>
        <v>17</v>
      </c>
      <c r="M51" s="533">
        <v>8.6</v>
      </c>
      <c r="N51" s="267">
        <f aca="true" t="shared" si="25" ref="N51:N56">VLOOKUP(M51,MB,2)</f>
        <v>21</v>
      </c>
      <c r="O51" s="392"/>
      <c r="P51" s="186">
        <f aca="true" t="shared" si="26" ref="P51:P56">F51+H51+J51+L51+N51</f>
        <v>58</v>
      </c>
      <c r="Q51" s="268" t="s">
        <v>52</v>
      </c>
      <c r="R51" s="218"/>
      <c r="S51" s="481" t="e">
        <f t="shared" si="17"/>
        <v>#VALUE!</v>
      </c>
      <c r="T51" s="481">
        <f t="shared" si="18"/>
        <v>4</v>
      </c>
      <c r="U51" s="481" t="e">
        <f t="shared" si="19"/>
        <v>#VALUE!</v>
      </c>
      <c r="V51" s="481">
        <f t="shared" si="20"/>
        <v>11</v>
      </c>
      <c r="W51" s="481">
        <f t="shared" si="21"/>
        <v>4</v>
      </c>
      <c r="X51" s="481" t="e">
        <f t="shared" si="22"/>
        <v>#N/A</v>
      </c>
      <c r="Y51" s="8"/>
    </row>
    <row r="52" spans="1:25" ht="15.75" customHeight="1">
      <c r="A52" s="499">
        <v>1891307</v>
      </c>
      <c r="B52" s="528" t="s">
        <v>614</v>
      </c>
      <c r="C52" s="503" t="s">
        <v>615</v>
      </c>
      <c r="D52" s="498" t="s">
        <v>102</v>
      </c>
      <c r="E52" s="532">
        <v>5.4</v>
      </c>
      <c r="F52" s="48">
        <f aca="true" t="shared" si="27" ref="F52:F62">VLOOKUP(E52*(-1),VIT,2)</f>
        <v>12</v>
      </c>
      <c r="G52" s="532" t="s">
        <v>94</v>
      </c>
      <c r="H52" s="48">
        <v>0</v>
      </c>
      <c r="I52" s="468" t="s">
        <v>94</v>
      </c>
      <c r="J52" s="264">
        <v>0</v>
      </c>
      <c r="K52" s="468">
        <v>9.2</v>
      </c>
      <c r="L52" s="264">
        <f t="shared" si="24"/>
        <v>17</v>
      </c>
      <c r="M52" s="533">
        <v>7</v>
      </c>
      <c r="N52" s="267">
        <f t="shared" si="25"/>
        <v>15</v>
      </c>
      <c r="O52" s="392"/>
      <c r="P52" s="186">
        <f t="shared" si="26"/>
        <v>44</v>
      </c>
      <c r="Q52" s="268" t="s">
        <v>52</v>
      </c>
      <c r="R52" s="218"/>
      <c r="S52" s="481">
        <f t="shared" si="17"/>
        <v>6</v>
      </c>
      <c r="T52" s="481" t="e">
        <f t="shared" si="18"/>
        <v>#VALUE!</v>
      </c>
      <c r="U52" s="481" t="e">
        <f t="shared" si="19"/>
        <v>#VALUE!</v>
      </c>
      <c r="V52" s="481">
        <f t="shared" si="20"/>
        <v>11</v>
      </c>
      <c r="W52" s="481">
        <f t="shared" si="21"/>
        <v>22</v>
      </c>
      <c r="X52" s="481" t="e">
        <f t="shared" si="22"/>
        <v>#N/A</v>
      </c>
      <c r="Y52" s="8"/>
    </row>
    <row r="53" spans="1:25" ht="15.75" customHeight="1">
      <c r="A53" s="499" t="s">
        <v>616</v>
      </c>
      <c r="B53" s="528" t="s">
        <v>617</v>
      </c>
      <c r="C53" s="503" t="s">
        <v>618</v>
      </c>
      <c r="D53" s="498" t="s">
        <v>102</v>
      </c>
      <c r="E53" s="532">
        <v>6.4</v>
      </c>
      <c r="F53" s="48">
        <f t="shared" si="27"/>
        <v>6</v>
      </c>
      <c r="G53" s="532" t="s">
        <v>94</v>
      </c>
      <c r="H53" s="48">
        <v>0</v>
      </c>
      <c r="I53" s="468" t="s">
        <v>94</v>
      </c>
      <c r="J53" s="264">
        <v>0</v>
      </c>
      <c r="K53" s="468">
        <v>7.6</v>
      </c>
      <c r="L53" s="264">
        <f t="shared" si="24"/>
        <v>10</v>
      </c>
      <c r="M53" s="533">
        <v>6.3</v>
      </c>
      <c r="N53" s="267">
        <f t="shared" si="25"/>
        <v>12</v>
      </c>
      <c r="O53" s="392"/>
      <c r="P53" s="186">
        <f t="shared" si="26"/>
        <v>28</v>
      </c>
      <c r="Q53" s="268" t="s">
        <v>52</v>
      </c>
      <c r="R53" s="218"/>
      <c r="S53" s="481">
        <f t="shared" si="17"/>
        <v>18</v>
      </c>
      <c r="T53" s="481" t="e">
        <f t="shared" si="18"/>
        <v>#VALUE!</v>
      </c>
      <c r="U53" s="481" t="e">
        <f t="shared" si="19"/>
        <v>#VALUE!</v>
      </c>
      <c r="V53" s="481">
        <f t="shared" si="20"/>
        <v>29</v>
      </c>
      <c r="W53" s="481">
        <f t="shared" si="21"/>
        <v>32</v>
      </c>
      <c r="X53" s="481" t="e">
        <f t="shared" si="22"/>
        <v>#N/A</v>
      </c>
      <c r="Y53" s="8"/>
    </row>
    <row r="54" spans="1:25" ht="15.75" customHeight="1">
      <c r="A54" s="388"/>
      <c r="B54" s="388"/>
      <c r="C54" s="388"/>
      <c r="D54" s="309"/>
      <c r="E54" s="387" t="s">
        <v>94</v>
      </c>
      <c r="F54" s="48" t="e">
        <f t="shared" si="27"/>
        <v>#VALUE!</v>
      </c>
      <c r="G54" s="387" t="s">
        <v>94</v>
      </c>
      <c r="H54" s="48" t="e">
        <f t="shared" si="23"/>
        <v>#VALUE!</v>
      </c>
      <c r="I54" s="468" t="s">
        <v>94</v>
      </c>
      <c r="J54" s="264" t="e">
        <f aca="true" t="shared" si="28" ref="J54:J62">VLOOKUP(I54,HAUT,2)</f>
        <v>#N/A</v>
      </c>
      <c r="K54" s="399" t="s">
        <v>94</v>
      </c>
      <c r="L54" s="264" t="e">
        <f t="shared" si="24"/>
        <v>#N/A</v>
      </c>
      <c r="M54" s="410" t="s">
        <v>94</v>
      </c>
      <c r="N54" s="267" t="e">
        <f t="shared" si="25"/>
        <v>#N/A</v>
      </c>
      <c r="O54" s="392"/>
      <c r="P54" s="186" t="e">
        <f t="shared" si="26"/>
        <v>#VALUE!</v>
      </c>
      <c r="Q54" s="268" t="s">
        <v>52</v>
      </c>
      <c r="R54" s="52"/>
      <c r="S54" s="481" t="e">
        <f t="shared" si="17"/>
        <v>#VALUE!</v>
      </c>
      <c r="T54" s="481" t="e">
        <f t="shared" si="18"/>
        <v>#VALUE!</v>
      </c>
      <c r="U54" s="481" t="e">
        <f t="shared" si="19"/>
        <v>#VALUE!</v>
      </c>
      <c r="V54" s="481" t="e">
        <f t="shared" si="20"/>
        <v>#VALUE!</v>
      </c>
      <c r="W54" s="481" t="e">
        <f t="shared" si="21"/>
        <v>#VALUE!</v>
      </c>
      <c r="X54" s="481" t="e">
        <f t="shared" si="22"/>
        <v>#N/A</v>
      </c>
      <c r="Y54" s="8"/>
    </row>
    <row r="55" spans="1:25" ht="15.75" customHeight="1">
      <c r="A55" s="388"/>
      <c r="B55" s="388"/>
      <c r="C55" s="388"/>
      <c r="D55" s="309"/>
      <c r="E55" s="387" t="s">
        <v>94</v>
      </c>
      <c r="F55" s="48" t="e">
        <f t="shared" si="27"/>
        <v>#VALUE!</v>
      </c>
      <c r="G55" s="387" t="s">
        <v>94</v>
      </c>
      <c r="H55" s="48" t="e">
        <f t="shared" si="23"/>
        <v>#VALUE!</v>
      </c>
      <c r="I55" s="468" t="s">
        <v>94</v>
      </c>
      <c r="J55" s="264" t="e">
        <f t="shared" si="28"/>
        <v>#N/A</v>
      </c>
      <c r="K55" s="399" t="s">
        <v>94</v>
      </c>
      <c r="L55" s="264" t="e">
        <f t="shared" si="24"/>
        <v>#N/A</v>
      </c>
      <c r="M55" s="410" t="s">
        <v>94</v>
      </c>
      <c r="N55" s="267" t="e">
        <f t="shared" si="25"/>
        <v>#N/A</v>
      </c>
      <c r="O55" s="392"/>
      <c r="P55" s="186" t="e">
        <f t="shared" si="26"/>
        <v>#VALUE!</v>
      </c>
      <c r="Q55" s="268" t="s">
        <v>52</v>
      </c>
      <c r="R55" s="218"/>
      <c r="S55" s="481" t="e">
        <f t="shared" si="17"/>
        <v>#VALUE!</v>
      </c>
      <c r="T55" s="481" t="e">
        <f t="shared" si="18"/>
        <v>#VALUE!</v>
      </c>
      <c r="U55" s="481" t="e">
        <f t="shared" si="19"/>
        <v>#VALUE!</v>
      </c>
      <c r="V55" s="481" t="e">
        <f t="shared" si="20"/>
        <v>#VALUE!</v>
      </c>
      <c r="W55" s="481" t="e">
        <f t="shared" si="21"/>
        <v>#VALUE!</v>
      </c>
      <c r="X55" s="481" t="e">
        <f t="shared" si="22"/>
        <v>#N/A</v>
      </c>
      <c r="Y55" s="8"/>
    </row>
    <row r="56" spans="1:25" ht="15.75" customHeight="1">
      <c r="A56" s="388"/>
      <c r="B56" s="497" t="s">
        <v>122</v>
      </c>
      <c r="C56" s="388"/>
      <c r="D56" s="309"/>
      <c r="E56" s="387" t="s">
        <v>94</v>
      </c>
      <c r="F56" s="48" t="e">
        <f t="shared" si="27"/>
        <v>#VALUE!</v>
      </c>
      <c r="G56" s="387" t="s">
        <v>94</v>
      </c>
      <c r="H56" s="48" t="e">
        <f t="shared" si="23"/>
        <v>#VALUE!</v>
      </c>
      <c r="I56" s="468" t="s">
        <v>94</v>
      </c>
      <c r="J56" s="264" t="e">
        <f t="shared" si="28"/>
        <v>#N/A</v>
      </c>
      <c r="K56" s="399" t="s">
        <v>94</v>
      </c>
      <c r="L56" s="264" t="e">
        <f t="shared" si="24"/>
        <v>#N/A</v>
      </c>
      <c r="M56" s="410" t="s">
        <v>94</v>
      </c>
      <c r="N56" s="267" t="e">
        <f t="shared" si="25"/>
        <v>#N/A</v>
      </c>
      <c r="O56" s="392"/>
      <c r="P56" s="186" t="e">
        <f t="shared" si="26"/>
        <v>#VALUE!</v>
      </c>
      <c r="Q56" s="268" t="s">
        <v>52</v>
      </c>
      <c r="R56" s="218"/>
      <c r="S56" s="481" t="e">
        <f t="shared" si="17"/>
        <v>#VALUE!</v>
      </c>
      <c r="T56" s="481" t="e">
        <f t="shared" si="18"/>
        <v>#VALUE!</v>
      </c>
      <c r="U56" s="481" t="e">
        <f t="shared" si="19"/>
        <v>#VALUE!</v>
      </c>
      <c r="V56" s="481" t="e">
        <f t="shared" si="20"/>
        <v>#VALUE!</v>
      </c>
      <c r="W56" s="481" t="e">
        <f t="shared" si="21"/>
        <v>#VALUE!</v>
      </c>
      <c r="X56" s="481" t="e">
        <f t="shared" si="22"/>
        <v>#N/A</v>
      </c>
      <c r="Y56" s="8"/>
    </row>
    <row r="57" spans="1:25" ht="15.75" customHeight="1">
      <c r="A57" s="502"/>
      <c r="B57" s="493"/>
      <c r="C57" s="503"/>
      <c r="D57" s="498"/>
      <c r="E57" s="387" t="s">
        <v>94</v>
      </c>
      <c r="F57" s="48" t="e">
        <f t="shared" si="27"/>
        <v>#VALUE!</v>
      </c>
      <c r="G57" s="387" t="s">
        <v>94</v>
      </c>
      <c r="H57" s="48" t="e">
        <f t="shared" si="23"/>
        <v>#VALUE!</v>
      </c>
      <c r="I57" s="468" t="s">
        <v>94</v>
      </c>
      <c r="J57" s="264" t="e">
        <f t="shared" si="28"/>
        <v>#N/A</v>
      </c>
      <c r="K57" s="399" t="s">
        <v>94</v>
      </c>
      <c r="L57" s="264" t="e">
        <f t="shared" si="24"/>
        <v>#N/A</v>
      </c>
      <c r="M57" s="410" t="s">
        <v>94</v>
      </c>
      <c r="N57" s="267" t="e">
        <f aca="true" t="shared" si="29" ref="N57:N62">VLOOKUP(M57,MB,2)</f>
        <v>#N/A</v>
      </c>
      <c r="O57" s="392"/>
      <c r="P57" s="186" t="e">
        <f aca="true" t="shared" si="30" ref="P57:P62">F57+H57+J57+L57+N57</f>
        <v>#VALUE!</v>
      </c>
      <c r="Q57" s="268" t="s">
        <v>52</v>
      </c>
      <c r="R57" s="218"/>
      <c r="S57" s="481" t="e">
        <f t="shared" si="17"/>
        <v>#VALUE!</v>
      </c>
      <c r="T57" s="481" t="e">
        <f t="shared" si="18"/>
        <v>#VALUE!</v>
      </c>
      <c r="U57" s="481" t="e">
        <f t="shared" si="19"/>
        <v>#VALUE!</v>
      </c>
      <c r="V57" s="481" t="e">
        <f t="shared" si="20"/>
        <v>#VALUE!</v>
      </c>
      <c r="W57" s="481" t="e">
        <f t="shared" si="21"/>
        <v>#VALUE!</v>
      </c>
      <c r="X57" s="481" t="e">
        <f t="shared" si="22"/>
        <v>#N/A</v>
      </c>
      <c r="Y57" s="8"/>
    </row>
    <row r="58" spans="1:25" ht="15.75" customHeight="1">
      <c r="A58" s="502">
        <v>2021336</v>
      </c>
      <c r="B58" s="493" t="s">
        <v>619</v>
      </c>
      <c r="C58" s="503" t="s">
        <v>599</v>
      </c>
      <c r="D58" s="498" t="s">
        <v>318</v>
      </c>
      <c r="E58" s="387" t="s">
        <v>94</v>
      </c>
      <c r="F58" s="48" t="e">
        <f t="shared" si="27"/>
        <v>#VALUE!</v>
      </c>
      <c r="G58" s="387" t="s">
        <v>94</v>
      </c>
      <c r="H58" s="48" t="e">
        <f t="shared" si="23"/>
        <v>#VALUE!</v>
      </c>
      <c r="I58" s="468" t="s">
        <v>94</v>
      </c>
      <c r="J58" s="264" t="e">
        <f t="shared" si="28"/>
        <v>#N/A</v>
      </c>
      <c r="K58" s="399" t="s">
        <v>94</v>
      </c>
      <c r="L58" s="264" t="e">
        <f t="shared" si="24"/>
        <v>#N/A</v>
      </c>
      <c r="M58" s="410" t="s">
        <v>94</v>
      </c>
      <c r="N58" s="267" t="e">
        <f t="shared" si="29"/>
        <v>#N/A</v>
      </c>
      <c r="O58" s="392"/>
      <c r="P58" s="186" t="e">
        <f t="shared" si="30"/>
        <v>#VALUE!</v>
      </c>
      <c r="Q58" s="268" t="s">
        <v>52</v>
      </c>
      <c r="R58" s="218"/>
      <c r="S58" s="481" t="e">
        <f t="shared" si="17"/>
        <v>#VALUE!</v>
      </c>
      <c r="T58" s="481" t="e">
        <f t="shared" si="18"/>
        <v>#VALUE!</v>
      </c>
      <c r="U58" s="481" t="e">
        <f t="shared" si="19"/>
        <v>#VALUE!</v>
      </c>
      <c r="V58" s="481" t="e">
        <f t="shared" si="20"/>
        <v>#VALUE!</v>
      </c>
      <c r="W58" s="481" t="e">
        <f t="shared" si="21"/>
        <v>#VALUE!</v>
      </c>
      <c r="X58" s="481" t="e">
        <f t="shared" si="22"/>
        <v>#N/A</v>
      </c>
      <c r="Y58" s="8"/>
    </row>
    <row r="59" spans="1:25" ht="15.75" customHeight="1">
      <c r="A59" s="502">
        <v>2132628</v>
      </c>
      <c r="B59" s="493" t="s">
        <v>620</v>
      </c>
      <c r="C59" s="503" t="s">
        <v>621</v>
      </c>
      <c r="D59" s="498" t="s">
        <v>318</v>
      </c>
      <c r="E59" s="387" t="s">
        <v>94</v>
      </c>
      <c r="F59" s="48" t="e">
        <f t="shared" si="27"/>
        <v>#VALUE!</v>
      </c>
      <c r="G59" s="387" t="s">
        <v>94</v>
      </c>
      <c r="H59" s="48" t="e">
        <f t="shared" si="23"/>
        <v>#VALUE!</v>
      </c>
      <c r="I59" s="468" t="s">
        <v>94</v>
      </c>
      <c r="J59" s="264" t="e">
        <f t="shared" si="28"/>
        <v>#N/A</v>
      </c>
      <c r="K59" s="399" t="s">
        <v>94</v>
      </c>
      <c r="L59" s="264" t="e">
        <f t="shared" si="24"/>
        <v>#N/A</v>
      </c>
      <c r="M59" s="410" t="s">
        <v>94</v>
      </c>
      <c r="N59" s="267" t="e">
        <f t="shared" si="29"/>
        <v>#N/A</v>
      </c>
      <c r="O59" s="392"/>
      <c r="P59" s="186" t="e">
        <f t="shared" si="30"/>
        <v>#VALUE!</v>
      </c>
      <c r="Q59" s="268" t="s">
        <v>52</v>
      </c>
      <c r="R59" s="218"/>
      <c r="S59" s="481" t="e">
        <f t="shared" si="17"/>
        <v>#VALUE!</v>
      </c>
      <c r="T59" s="481" t="e">
        <f t="shared" si="18"/>
        <v>#VALUE!</v>
      </c>
      <c r="U59" s="481" t="e">
        <f t="shared" si="19"/>
        <v>#VALUE!</v>
      </c>
      <c r="V59" s="481" t="e">
        <f t="shared" si="20"/>
        <v>#VALUE!</v>
      </c>
      <c r="W59" s="481" t="e">
        <f t="shared" si="21"/>
        <v>#VALUE!</v>
      </c>
      <c r="X59" s="481" t="e">
        <f t="shared" si="22"/>
        <v>#N/A</v>
      </c>
      <c r="Y59" s="8"/>
    </row>
    <row r="60" spans="1:25" ht="15.75" customHeight="1">
      <c r="A60" s="502">
        <v>2132632</v>
      </c>
      <c r="B60" s="493" t="s">
        <v>620</v>
      </c>
      <c r="C60" s="503" t="s">
        <v>622</v>
      </c>
      <c r="D60" s="498" t="s">
        <v>318</v>
      </c>
      <c r="E60" s="387" t="s">
        <v>94</v>
      </c>
      <c r="F60" s="48" t="e">
        <f t="shared" si="27"/>
        <v>#VALUE!</v>
      </c>
      <c r="G60" s="387" t="s">
        <v>94</v>
      </c>
      <c r="H60" s="48" t="e">
        <f t="shared" si="23"/>
        <v>#VALUE!</v>
      </c>
      <c r="I60" s="468" t="s">
        <v>94</v>
      </c>
      <c r="J60" s="264" t="e">
        <f t="shared" si="28"/>
        <v>#N/A</v>
      </c>
      <c r="K60" s="399" t="s">
        <v>94</v>
      </c>
      <c r="L60" s="264" t="e">
        <f t="shared" si="24"/>
        <v>#N/A</v>
      </c>
      <c r="M60" s="410" t="s">
        <v>94</v>
      </c>
      <c r="N60" s="267" t="e">
        <f t="shared" si="29"/>
        <v>#N/A</v>
      </c>
      <c r="O60" s="392"/>
      <c r="P60" s="186" t="e">
        <f t="shared" si="30"/>
        <v>#VALUE!</v>
      </c>
      <c r="Q60" s="268" t="s">
        <v>52</v>
      </c>
      <c r="R60" s="218"/>
      <c r="S60" s="481" t="e">
        <f t="shared" si="17"/>
        <v>#VALUE!</v>
      </c>
      <c r="T60" s="481" t="e">
        <f t="shared" si="18"/>
        <v>#VALUE!</v>
      </c>
      <c r="U60" s="481" t="e">
        <f t="shared" si="19"/>
        <v>#VALUE!</v>
      </c>
      <c r="V60" s="481" t="e">
        <f t="shared" si="20"/>
        <v>#VALUE!</v>
      </c>
      <c r="W60" s="481" t="e">
        <f t="shared" si="21"/>
        <v>#VALUE!</v>
      </c>
      <c r="X60" s="481" t="e">
        <f t="shared" si="22"/>
        <v>#N/A</v>
      </c>
      <c r="Y60" s="8"/>
    </row>
    <row r="61" spans="1:25" ht="15.75" customHeight="1">
      <c r="A61" s="502">
        <v>2021275</v>
      </c>
      <c r="B61" s="493" t="s">
        <v>623</v>
      </c>
      <c r="C61" s="503" t="s">
        <v>624</v>
      </c>
      <c r="D61" s="498" t="s">
        <v>318</v>
      </c>
      <c r="E61" s="387" t="s">
        <v>94</v>
      </c>
      <c r="F61" s="48" t="e">
        <f t="shared" si="27"/>
        <v>#VALUE!</v>
      </c>
      <c r="G61" s="387" t="s">
        <v>94</v>
      </c>
      <c r="H61" s="48" t="e">
        <f t="shared" si="23"/>
        <v>#VALUE!</v>
      </c>
      <c r="I61" s="468" t="s">
        <v>94</v>
      </c>
      <c r="J61" s="264" t="e">
        <f t="shared" si="28"/>
        <v>#N/A</v>
      </c>
      <c r="K61" s="399" t="s">
        <v>94</v>
      </c>
      <c r="L61" s="264" t="e">
        <f t="shared" si="24"/>
        <v>#N/A</v>
      </c>
      <c r="M61" s="410" t="s">
        <v>94</v>
      </c>
      <c r="N61" s="267" t="e">
        <f t="shared" si="29"/>
        <v>#N/A</v>
      </c>
      <c r="O61" s="392"/>
      <c r="P61" s="186" t="e">
        <f t="shared" si="30"/>
        <v>#VALUE!</v>
      </c>
      <c r="Q61" s="268" t="s">
        <v>52</v>
      </c>
      <c r="R61" s="218"/>
      <c r="S61" s="481" t="e">
        <f t="shared" si="17"/>
        <v>#VALUE!</v>
      </c>
      <c r="T61" s="481" t="e">
        <f t="shared" si="18"/>
        <v>#VALUE!</v>
      </c>
      <c r="U61" s="481" t="e">
        <f t="shared" si="19"/>
        <v>#VALUE!</v>
      </c>
      <c r="V61" s="481" t="e">
        <f t="shared" si="20"/>
        <v>#VALUE!</v>
      </c>
      <c r="W61" s="481" t="e">
        <f t="shared" si="21"/>
        <v>#VALUE!</v>
      </c>
      <c r="X61" s="481" t="e">
        <f t="shared" si="22"/>
        <v>#N/A</v>
      </c>
      <c r="Y61" s="8"/>
    </row>
    <row r="62" spans="1:25" ht="15.75" customHeight="1">
      <c r="A62" s="502">
        <v>1834614</v>
      </c>
      <c r="B62" s="493" t="s">
        <v>625</v>
      </c>
      <c r="C62" s="503" t="s">
        <v>624</v>
      </c>
      <c r="D62" s="498" t="s">
        <v>318</v>
      </c>
      <c r="E62" s="387" t="s">
        <v>94</v>
      </c>
      <c r="F62" s="48" t="e">
        <f t="shared" si="27"/>
        <v>#VALUE!</v>
      </c>
      <c r="G62" s="387" t="s">
        <v>94</v>
      </c>
      <c r="H62" s="48" t="e">
        <f t="shared" si="23"/>
        <v>#VALUE!</v>
      </c>
      <c r="I62" s="468" t="s">
        <v>94</v>
      </c>
      <c r="J62" s="264" t="e">
        <f t="shared" si="28"/>
        <v>#N/A</v>
      </c>
      <c r="K62" s="399" t="s">
        <v>94</v>
      </c>
      <c r="L62" s="264" t="e">
        <f t="shared" si="24"/>
        <v>#N/A</v>
      </c>
      <c r="M62" s="410" t="s">
        <v>94</v>
      </c>
      <c r="N62" s="267" t="e">
        <f t="shared" si="29"/>
        <v>#N/A</v>
      </c>
      <c r="O62" s="392"/>
      <c r="P62" s="186" t="e">
        <f t="shared" si="30"/>
        <v>#VALUE!</v>
      </c>
      <c r="Q62" s="268" t="s">
        <v>52</v>
      </c>
      <c r="R62" s="52"/>
      <c r="S62" s="481" t="e">
        <f t="shared" si="17"/>
        <v>#VALUE!</v>
      </c>
      <c r="T62" s="481" t="e">
        <f t="shared" si="18"/>
        <v>#VALUE!</v>
      </c>
      <c r="U62" s="481" t="e">
        <f t="shared" si="19"/>
        <v>#VALUE!</v>
      </c>
      <c r="V62" s="481" t="e">
        <f t="shared" si="20"/>
        <v>#VALUE!</v>
      </c>
      <c r="W62" s="481" t="e">
        <f t="shared" si="21"/>
        <v>#VALUE!</v>
      </c>
      <c r="X62" s="481" t="e">
        <f t="shared" si="22"/>
        <v>#N/A</v>
      </c>
      <c r="Y62" s="8"/>
    </row>
    <row r="63" spans="1:25" ht="15.75" customHeight="1">
      <c r="A63" s="502">
        <v>1943146</v>
      </c>
      <c r="B63" s="493" t="s">
        <v>626</v>
      </c>
      <c r="C63" s="503" t="s">
        <v>319</v>
      </c>
      <c r="D63" s="498" t="s">
        <v>318</v>
      </c>
      <c r="E63" s="387" t="s">
        <v>94</v>
      </c>
      <c r="F63" s="48" t="e">
        <f aca="true" t="shared" si="31" ref="F63:F79">VLOOKUP(E63*(-1),VIT,2)</f>
        <v>#VALUE!</v>
      </c>
      <c r="G63" s="387" t="s">
        <v>94</v>
      </c>
      <c r="H63" s="48" t="e">
        <f aca="true" t="shared" si="32" ref="H63:H79">VLOOKUP(G63*(-1),HAIES,2)</f>
        <v>#VALUE!</v>
      </c>
      <c r="I63" s="468" t="s">
        <v>94</v>
      </c>
      <c r="J63" s="264" t="e">
        <f aca="true" t="shared" si="33" ref="J63:J79">VLOOKUP(I63,HAUT,2)</f>
        <v>#N/A</v>
      </c>
      <c r="K63" s="399" t="s">
        <v>94</v>
      </c>
      <c r="L63" s="264" t="e">
        <f t="shared" si="24"/>
        <v>#N/A</v>
      </c>
      <c r="M63" s="410" t="s">
        <v>94</v>
      </c>
      <c r="N63" s="267" t="e">
        <f aca="true" t="shared" si="34" ref="N63:N79">VLOOKUP(M63,MB,2)</f>
        <v>#N/A</v>
      </c>
      <c r="O63" s="392"/>
      <c r="P63" s="186" t="e">
        <f aca="true" t="shared" si="35" ref="P63:P79">F63+H63+J63+L63+N63</f>
        <v>#VALUE!</v>
      </c>
      <c r="Q63" s="268" t="s">
        <v>52</v>
      </c>
      <c r="R63" s="52"/>
      <c r="S63" s="481" t="e">
        <f t="shared" si="17"/>
        <v>#VALUE!</v>
      </c>
      <c r="T63" s="481" t="e">
        <f t="shared" si="18"/>
        <v>#VALUE!</v>
      </c>
      <c r="U63" s="481" t="e">
        <f t="shared" si="19"/>
        <v>#VALUE!</v>
      </c>
      <c r="V63" s="481" t="e">
        <f t="shared" si="20"/>
        <v>#VALUE!</v>
      </c>
      <c r="W63" s="481" t="e">
        <f t="shared" si="21"/>
        <v>#VALUE!</v>
      </c>
      <c r="X63" s="481" t="e">
        <f t="shared" si="22"/>
        <v>#N/A</v>
      </c>
      <c r="Y63" s="8"/>
    </row>
    <row r="64" spans="1:25" ht="15.75" customHeight="1">
      <c r="A64" s="502">
        <v>2145485</v>
      </c>
      <c r="B64" s="493" t="s">
        <v>627</v>
      </c>
      <c r="C64" s="503" t="s">
        <v>196</v>
      </c>
      <c r="D64" s="498" t="s">
        <v>318</v>
      </c>
      <c r="E64" s="387" t="s">
        <v>94</v>
      </c>
      <c r="F64" s="48" t="e">
        <f t="shared" si="31"/>
        <v>#VALUE!</v>
      </c>
      <c r="G64" s="387" t="s">
        <v>94</v>
      </c>
      <c r="H64" s="48" t="e">
        <f t="shared" si="32"/>
        <v>#VALUE!</v>
      </c>
      <c r="I64" s="468" t="s">
        <v>94</v>
      </c>
      <c r="J64" s="264" t="e">
        <f t="shared" si="33"/>
        <v>#N/A</v>
      </c>
      <c r="K64" s="399" t="s">
        <v>94</v>
      </c>
      <c r="L64" s="264" t="e">
        <f t="shared" si="24"/>
        <v>#N/A</v>
      </c>
      <c r="M64" s="410" t="s">
        <v>94</v>
      </c>
      <c r="N64" s="267" t="e">
        <f t="shared" si="34"/>
        <v>#N/A</v>
      </c>
      <c r="O64" s="392"/>
      <c r="P64" s="186" t="e">
        <f t="shared" si="35"/>
        <v>#VALUE!</v>
      </c>
      <c r="Q64" s="268" t="s">
        <v>52</v>
      </c>
      <c r="R64" s="52"/>
      <c r="S64" s="481" t="e">
        <f t="shared" si="17"/>
        <v>#VALUE!</v>
      </c>
      <c r="T64" s="481" t="e">
        <f t="shared" si="18"/>
        <v>#VALUE!</v>
      </c>
      <c r="U64" s="481" t="e">
        <f t="shared" si="19"/>
        <v>#VALUE!</v>
      </c>
      <c r="V64" s="481" t="e">
        <f t="shared" si="20"/>
        <v>#VALUE!</v>
      </c>
      <c r="W64" s="481" t="e">
        <f t="shared" si="21"/>
        <v>#VALUE!</v>
      </c>
      <c r="X64" s="481" t="e">
        <f t="shared" si="22"/>
        <v>#N/A</v>
      </c>
      <c r="Y64" s="8"/>
    </row>
    <row r="65" spans="1:25" ht="15.75" customHeight="1">
      <c r="A65" s="388"/>
      <c r="B65" s="388"/>
      <c r="C65" s="388"/>
      <c r="D65" s="309"/>
      <c r="E65" s="387" t="s">
        <v>94</v>
      </c>
      <c r="F65" s="48" t="e">
        <f t="shared" si="31"/>
        <v>#VALUE!</v>
      </c>
      <c r="G65" s="387" t="s">
        <v>94</v>
      </c>
      <c r="H65" s="48" t="e">
        <f t="shared" si="32"/>
        <v>#VALUE!</v>
      </c>
      <c r="I65" s="468" t="s">
        <v>94</v>
      </c>
      <c r="J65" s="264" t="e">
        <f t="shared" si="33"/>
        <v>#N/A</v>
      </c>
      <c r="K65" s="399" t="s">
        <v>94</v>
      </c>
      <c r="L65" s="264" t="e">
        <f t="shared" si="24"/>
        <v>#N/A</v>
      </c>
      <c r="M65" s="410" t="s">
        <v>94</v>
      </c>
      <c r="N65" s="267" t="e">
        <f t="shared" si="34"/>
        <v>#N/A</v>
      </c>
      <c r="O65" s="392"/>
      <c r="P65" s="186" t="e">
        <f t="shared" si="35"/>
        <v>#VALUE!</v>
      </c>
      <c r="Q65" s="268" t="s">
        <v>52</v>
      </c>
      <c r="R65" s="52"/>
      <c r="S65" s="481" t="e">
        <f t="shared" si="17"/>
        <v>#VALUE!</v>
      </c>
      <c r="T65" s="481" t="e">
        <f t="shared" si="18"/>
        <v>#VALUE!</v>
      </c>
      <c r="U65" s="481" t="e">
        <f t="shared" si="19"/>
        <v>#VALUE!</v>
      </c>
      <c r="V65" s="481" t="e">
        <f t="shared" si="20"/>
        <v>#VALUE!</v>
      </c>
      <c r="W65" s="481" t="e">
        <f t="shared" si="21"/>
        <v>#VALUE!</v>
      </c>
      <c r="X65" s="481" t="e">
        <f t="shared" si="22"/>
        <v>#N/A</v>
      </c>
      <c r="Y65" s="8"/>
    </row>
    <row r="66" spans="1:25" ht="15.75" customHeight="1">
      <c r="A66" s="530">
        <v>2004988</v>
      </c>
      <c r="B66" s="486" t="s">
        <v>410</v>
      </c>
      <c r="C66" s="486" t="s">
        <v>628</v>
      </c>
      <c r="D66" s="498" t="s">
        <v>409</v>
      </c>
      <c r="E66" s="387" t="s">
        <v>94</v>
      </c>
      <c r="F66" s="48" t="e">
        <f t="shared" si="31"/>
        <v>#VALUE!</v>
      </c>
      <c r="G66" s="387" t="s">
        <v>94</v>
      </c>
      <c r="H66" s="48" t="e">
        <f t="shared" si="32"/>
        <v>#VALUE!</v>
      </c>
      <c r="I66" s="468" t="s">
        <v>94</v>
      </c>
      <c r="J66" s="264" t="e">
        <f t="shared" si="33"/>
        <v>#N/A</v>
      </c>
      <c r="K66" s="399" t="s">
        <v>94</v>
      </c>
      <c r="L66" s="264" t="e">
        <f t="shared" si="24"/>
        <v>#N/A</v>
      </c>
      <c r="M66" s="410" t="s">
        <v>94</v>
      </c>
      <c r="N66" s="267" t="e">
        <f t="shared" si="34"/>
        <v>#N/A</v>
      </c>
      <c r="O66" s="392"/>
      <c r="P66" s="186" t="e">
        <f t="shared" si="35"/>
        <v>#VALUE!</v>
      </c>
      <c r="Q66" s="268" t="s">
        <v>52</v>
      </c>
      <c r="R66" s="52"/>
      <c r="S66" s="481" t="e">
        <f t="shared" si="17"/>
        <v>#VALUE!</v>
      </c>
      <c r="T66" s="481" t="e">
        <f t="shared" si="18"/>
        <v>#VALUE!</v>
      </c>
      <c r="U66" s="481" t="e">
        <f t="shared" si="19"/>
        <v>#VALUE!</v>
      </c>
      <c r="V66" s="481" t="e">
        <f t="shared" si="20"/>
        <v>#VALUE!</v>
      </c>
      <c r="W66" s="481" t="e">
        <f t="shared" si="21"/>
        <v>#VALUE!</v>
      </c>
      <c r="X66" s="481" t="e">
        <f t="shared" si="22"/>
        <v>#N/A</v>
      </c>
      <c r="Y66" s="8"/>
    </row>
    <row r="67" spans="1:25" ht="15.75" customHeight="1">
      <c r="A67" s="530">
        <v>2100770</v>
      </c>
      <c r="B67" s="486" t="s">
        <v>629</v>
      </c>
      <c r="C67" s="486" t="s">
        <v>618</v>
      </c>
      <c r="D67" s="498" t="s">
        <v>409</v>
      </c>
      <c r="E67" s="387" t="s">
        <v>94</v>
      </c>
      <c r="F67" s="48" t="e">
        <f t="shared" si="31"/>
        <v>#VALUE!</v>
      </c>
      <c r="G67" s="387" t="s">
        <v>94</v>
      </c>
      <c r="H67" s="48" t="e">
        <f t="shared" si="32"/>
        <v>#VALUE!</v>
      </c>
      <c r="I67" s="468" t="s">
        <v>94</v>
      </c>
      <c r="J67" s="264" t="e">
        <f t="shared" si="33"/>
        <v>#N/A</v>
      </c>
      <c r="K67" s="399" t="s">
        <v>94</v>
      </c>
      <c r="L67" s="264" t="e">
        <f t="shared" si="24"/>
        <v>#N/A</v>
      </c>
      <c r="M67" s="410" t="s">
        <v>94</v>
      </c>
      <c r="N67" s="267" t="e">
        <f t="shared" si="34"/>
        <v>#N/A</v>
      </c>
      <c r="O67" s="392"/>
      <c r="P67" s="186" t="e">
        <f t="shared" si="35"/>
        <v>#VALUE!</v>
      </c>
      <c r="Q67" s="268" t="s">
        <v>52</v>
      </c>
      <c r="R67" s="52"/>
      <c r="S67" s="481" t="e">
        <f t="shared" si="17"/>
        <v>#VALUE!</v>
      </c>
      <c r="T67" s="481" t="e">
        <f t="shared" si="18"/>
        <v>#VALUE!</v>
      </c>
      <c r="U67" s="481" t="e">
        <f t="shared" si="19"/>
        <v>#VALUE!</v>
      </c>
      <c r="V67" s="481" t="e">
        <f t="shared" si="20"/>
        <v>#VALUE!</v>
      </c>
      <c r="W67" s="481" t="e">
        <f t="shared" si="21"/>
        <v>#VALUE!</v>
      </c>
      <c r="X67" s="481" t="e">
        <f t="shared" si="22"/>
        <v>#N/A</v>
      </c>
      <c r="Y67" s="8"/>
    </row>
    <row r="68" spans="1:25" ht="15.75" customHeight="1">
      <c r="A68" s="388"/>
      <c r="B68" s="388"/>
      <c r="C68" s="388"/>
      <c r="D68" s="309"/>
      <c r="E68" s="387" t="s">
        <v>94</v>
      </c>
      <c r="F68" s="48" t="e">
        <f t="shared" si="31"/>
        <v>#VALUE!</v>
      </c>
      <c r="G68" s="387" t="s">
        <v>94</v>
      </c>
      <c r="H68" s="48" t="e">
        <f t="shared" si="32"/>
        <v>#VALUE!</v>
      </c>
      <c r="I68" s="468" t="s">
        <v>94</v>
      </c>
      <c r="J68" s="264" t="e">
        <f t="shared" si="33"/>
        <v>#N/A</v>
      </c>
      <c r="K68" s="399" t="s">
        <v>94</v>
      </c>
      <c r="L68" s="264" t="e">
        <f aca="true" t="shared" si="36" ref="L68:L79">VLOOKUP(K68,PENT,2)</f>
        <v>#N/A</v>
      </c>
      <c r="M68" s="410" t="s">
        <v>94</v>
      </c>
      <c r="N68" s="267" t="e">
        <f t="shared" si="34"/>
        <v>#N/A</v>
      </c>
      <c r="O68" s="392"/>
      <c r="P68" s="186" t="e">
        <f t="shared" si="35"/>
        <v>#VALUE!</v>
      </c>
      <c r="Q68" s="268" t="s">
        <v>52</v>
      </c>
      <c r="R68" s="52"/>
      <c r="S68" s="481" t="e">
        <f t="shared" si="17"/>
        <v>#VALUE!</v>
      </c>
      <c r="T68" s="481" t="e">
        <f t="shared" si="18"/>
        <v>#VALUE!</v>
      </c>
      <c r="U68" s="481" t="e">
        <f t="shared" si="19"/>
        <v>#VALUE!</v>
      </c>
      <c r="V68" s="481" t="e">
        <f t="shared" si="20"/>
        <v>#VALUE!</v>
      </c>
      <c r="W68" s="481" t="e">
        <f t="shared" si="21"/>
        <v>#VALUE!</v>
      </c>
      <c r="X68" s="481" t="e">
        <f t="shared" si="22"/>
        <v>#N/A</v>
      </c>
      <c r="Y68" s="8"/>
    </row>
    <row r="69" spans="1:25" ht="15.75" customHeight="1">
      <c r="A69" s="530">
        <v>1783312</v>
      </c>
      <c r="B69" s="486" t="s">
        <v>630</v>
      </c>
      <c r="C69" s="486" t="s">
        <v>631</v>
      </c>
      <c r="D69" s="498" t="s">
        <v>317</v>
      </c>
      <c r="E69" s="387" t="s">
        <v>94</v>
      </c>
      <c r="F69" s="48" t="e">
        <f t="shared" si="31"/>
        <v>#VALUE!</v>
      </c>
      <c r="G69" s="387" t="s">
        <v>94</v>
      </c>
      <c r="H69" s="48" t="e">
        <f t="shared" si="32"/>
        <v>#VALUE!</v>
      </c>
      <c r="I69" s="468" t="s">
        <v>94</v>
      </c>
      <c r="J69" s="264" t="e">
        <f t="shared" si="33"/>
        <v>#N/A</v>
      </c>
      <c r="K69" s="399" t="s">
        <v>94</v>
      </c>
      <c r="L69" s="264" t="e">
        <f t="shared" si="36"/>
        <v>#N/A</v>
      </c>
      <c r="M69" s="410" t="s">
        <v>94</v>
      </c>
      <c r="N69" s="267" t="e">
        <f t="shared" si="34"/>
        <v>#N/A</v>
      </c>
      <c r="O69" s="392"/>
      <c r="P69" s="186" t="e">
        <f t="shared" si="35"/>
        <v>#VALUE!</v>
      </c>
      <c r="Q69" s="268" t="s">
        <v>52</v>
      </c>
      <c r="R69" s="52"/>
      <c r="S69" s="481" t="e">
        <f t="shared" si="17"/>
        <v>#VALUE!</v>
      </c>
      <c r="T69" s="481" t="e">
        <f t="shared" si="18"/>
        <v>#VALUE!</v>
      </c>
      <c r="U69" s="481" t="e">
        <f t="shared" si="19"/>
        <v>#VALUE!</v>
      </c>
      <c r="V69" s="481" t="e">
        <f t="shared" si="20"/>
        <v>#VALUE!</v>
      </c>
      <c r="W69" s="481" t="e">
        <f t="shared" si="21"/>
        <v>#VALUE!</v>
      </c>
      <c r="X69" s="481" t="e">
        <f t="shared" si="22"/>
        <v>#N/A</v>
      </c>
      <c r="Y69" s="8"/>
    </row>
    <row r="70" spans="1:25" ht="15.75" customHeight="1">
      <c r="A70" s="530">
        <v>1840698</v>
      </c>
      <c r="B70" s="486" t="s">
        <v>632</v>
      </c>
      <c r="C70" s="486" t="s">
        <v>320</v>
      </c>
      <c r="D70" s="498" t="s">
        <v>317</v>
      </c>
      <c r="E70" s="387" t="s">
        <v>94</v>
      </c>
      <c r="F70" s="48" t="e">
        <f t="shared" si="31"/>
        <v>#VALUE!</v>
      </c>
      <c r="G70" s="387" t="s">
        <v>94</v>
      </c>
      <c r="H70" s="48" t="e">
        <f t="shared" si="32"/>
        <v>#VALUE!</v>
      </c>
      <c r="I70" s="468" t="s">
        <v>94</v>
      </c>
      <c r="J70" s="264" t="e">
        <f t="shared" si="33"/>
        <v>#N/A</v>
      </c>
      <c r="K70" s="399" t="s">
        <v>94</v>
      </c>
      <c r="L70" s="264" t="e">
        <f t="shared" si="36"/>
        <v>#N/A</v>
      </c>
      <c r="M70" s="410" t="s">
        <v>94</v>
      </c>
      <c r="N70" s="267" t="e">
        <f t="shared" si="34"/>
        <v>#N/A</v>
      </c>
      <c r="O70" s="392"/>
      <c r="P70" s="186" t="e">
        <f t="shared" si="35"/>
        <v>#VALUE!</v>
      </c>
      <c r="Q70" s="268" t="s">
        <v>52</v>
      </c>
      <c r="R70" s="52"/>
      <c r="S70" s="481" t="e">
        <f t="shared" si="17"/>
        <v>#VALUE!</v>
      </c>
      <c r="T70" s="481" t="e">
        <f t="shared" si="18"/>
        <v>#VALUE!</v>
      </c>
      <c r="U70" s="481" t="e">
        <f t="shared" si="19"/>
        <v>#VALUE!</v>
      </c>
      <c r="V70" s="481" t="e">
        <f t="shared" si="20"/>
        <v>#VALUE!</v>
      </c>
      <c r="W70" s="481" t="e">
        <f t="shared" si="21"/>
        <v>#VALUE!</v>
      </c>
      <c r="X70" s="481" t="e">
        <f t="shared" si="22"/>
        <v>#N/A</v>
      </c>
      <c r="Y70" s="8"/>
    </row>
    <row r="71" spans="1:25" ht="15.75" customHeight="1">
      <c r="A71" s="530">
        <v>2106448</v>
      </c>
      <c r="B71" s="486" t="s">
        <v>633</v>
      </c>
      <c r="C71" s="486" t="s">
        <v>634</v>
      </c>
      <c r="D71" s="498" t="s">
        <v>317</v>
      </c>
      <c r="E71" s="387" t="s">
        <v>94</v>
      </c>
      <c r="F71" s="48" t="e">
        <f t="shared" si="31"/>
        <v>#VALUE!</v>
      </c>
      <c r="G71" s="387" t="s">
        <v>94</v>
      </c>
      <c r="H71" s="48" t="e">
        <f t="shared" si="32"/>
        <v>#VALUE!</v>
      </c>
      <c r="I71" s="468" t="s">
        <v>94</v>
      </c>
      <c r="J71" s="264" t="e">
        <f t="shared" si="33"/>
        <v>#N/A</v>
      </c>
      <c r="K71" s="399" t="s">
        <v>94</v>
      </c>
      <c r="L71" s="264" t="e">
        <f t="shared" si="36"/>
        <v>#N/A</v>
      </c>
      <c r="M71" s="410" t="s">
        <v>94</v>
      </c>
      <c r="N71" s="267" t="e">
        <f t="shared" si="34"/>
        <v>#N/A</v>
      </c>
      <c r="O71" s="392"/>
      <c r="P71" s="186" t="e">
        <f t="shared" si="35"/>
        <v>#VALUE!</v>
      </c>
      <c r="Q71" s="268" t="s">
        <v>52</v>
      </c>
      <c r="R71" s="52"/>
      <c r="S71" s="481" t="e">
        <f t="shared" si="17"/>
        <v>#VALUE!</v>
      </c>
      <c r="T71" s="481" t="e">
        <f t="shared" si="18"/>
        <v>#VALUE!</v>
      </c>
      <c r="U71" s="481" t="e">
        <f t="shared" si="19"/>
        <v>#VALUE!</v>
      </c>
      <c r="V71" s="481" t="e">
        <f t="shared" si="20"/>
        <v>#VALUE!</v>
      </c>
      <c r="W71" s="481" t="e">
        <f t="shared" si="21"/>
        <v>#VALUE!</v>
      </c>
      <c r="X71" s="481" t="e">
        <f t="shared" si="22"/>
        <v>#N/A</v>
      </c>
      <c r="Y71" s="8"/>
    </row>
    <row r="72" spans="1:25" ht="15.75" customHeight="1">
      <c r="A72" s="530">
        <v>2156130</v>
      </c>
      <c r="B72" s="486" t="s">
        <v>635</v>
      </c>
      <c r="C72" s="486" t="s">
        <v>636</v>
      </c>
      <c r="D72" s="498" t="s">
        <v>317</v>
      </c>
      <c r="E72" s="387" t="s">
        <v>94</v>
      </c>
      <c r="F72" s="48" t="e">
        <f t="shared" si="31"/>
        <v>#VALUE!</v>
      </c>
      <c r="G72" s="387" t="s">
        <v>94</v>
      </c>
      <c r="H72" s="48" t="e">
        <f t="shared" si="32"/>
        <v>#VALUE!</v>
      </c>
      <c r="I72" s="468" t="s">
        <v>94</v>
      </c>
      <c r="J72" s="264" t="e">
        <f t="shared" si="33"/>
        <v>#N/A</v>
      </c>
      <c r="K72" s="399" t="s">
        <v>94</v>
      </c>
      <c r="L72" s="264" t="e">
        <f t="shared" si="36"/>
        <v>#N/A</v>
      </c>
      <c r="M72" s="410" t="s">
        <v>94</v>
      </c>
      <c r="N72" s="267" t="e">
        <f t="shared" si="34"/>
        <v>#N/A</v>
      </c>
      <c r="O72" s="392"/>
      <c r="P72" s="186" t="e">
        <f t="shared" si="35"/>
        <v>#VALUE!</v>
      </c>
      <c r="Q72" s="268" t="s">
        <v>52</v>
      </c>
      <c r="R72" s="52"/>
      <c r="S72" s="481" t="e">
        <f t="shared" si="17"/>
        <v>#VALUE!</v>
      </c>
      <c r="T72" s="481" t="e">
        <f t="shared" si="18"/>
        <v>#VALUE!</v>
      </c>
      <c r="U72" s="481" t="e">
        <f t="shared" si="19"/>
        <v>#VALUE!</v>
      </c>
      <c r="V72" s="481" t="e">
        <f t="shared" si="20"/>
        <v>#VALUE!</v>
      </c>
      <c r="W72" s="481" t="e">
        <f t="shared" si="21"/>
        <v>#VALUE!</v>
      </c>
      <c r="X72" s="481" t="e">
        <f t="shared" si="22"/>
        <v>#N/A</v>
      </c>
      <c r="Y72" s="8"/>
    </row>
    <row r="73" spans="1:25" ht="15.75" customHeight="1">
      <c r="A73" s="530">
        <v>1784027</v>
      </c>
      <c r="B73" s="486" t="s">
        <v>321</v>
      </c>
      <c r="C73" s="486" t="s">
        <v>637</v>
      </c>
      <c r="D73" s="498" t="s">
        <v>317</v>
      </c>
      <c r="E73" s="387" t="s">
        <v>94</v>
      </c>
      <c r="F73" s="48" t="e">
        <f t="shared" si="31"/>
        <v>#VALUE!</v>
      </c>
      <c r="G73" s="387" t="s">
        <v>94</v>
      </c>
      <c r="H73" s="48" t="e">
        <f t="shared" si="32"/>
        <v>#VALUE!</v>
      </c>
      <c r="I73" s="468" t="s">
        <v>94</v>
      </c>
      <c r="J73" s="264" t="e">
        <f t="shared" si="33"/>
        <v>#N/A</v>
      </c>
      <c r="K73" s="399" t="s">
        <v>94</v>
      </c>
      <c r="L73" s="264" t="e">
        <f t="shared" si="36"/>
        <v>#N/A</v>
      </c>
      <c r="M73" s="410" t="s">
        <v>94</v>
      </c>
      <c r="N73" s="267" t="e">
        <f t="shared" si="34"/>
        <v>#N/A</v>
      </c>
      <c r="O73" s="392"/>
      <c r="P73" s="186" t="e">
        <f t="shared" si="35"/>
        <v>#VALUE!</v>
      </c>
      <c r="Q73" s="268" t="s">
        <v>52</v>
      </c>
      <c r="R73" s="52"/>
      <c r="S73" s="481" t="e">
        <f t="shared" si="17"/>
        <v>#VALUE!</v>
      </c>
      <c r="T73" s="481" t="e">
        <f t="shared" si="18"/>
        <v>#VALUE!</v>
      </c>
      <c r="U73" s="481" t="e">
        <f t="shared" si="19"/>
        <v>#VALUE!</v>
      </c>
      <c r="V73" s="481" t="e">
        <f t="shared" si="20"/>
        <v>#VALUE!</v>
      </c>
      <c r="W73" s="481" t="e">
        <f t="shared" si="21"/>
        <v>#VALUE!</v>
      </c>
      <c r="X73" s="481" t="e">
        <f t="shared" si="22"/>
        <v>#N/A</v>
      </c>
      <c r="Y73" s="8"/>
    </row>
    <row r="74" spans="1:25" ht="15.75" customHeight="1">
      <c r="A74" s="530">
        <v>1877694</v>
      </c>
      <c r="B74" s="486" t="s">
        <v>638</v>
      </c>
      <c r="C74" s="486" t="s">
        <v>618</v>
      </c>
      <c r="D74" s="498" t="s">
        <v>317</v>
      </c>
      <c r="E74" s="387" t="s">
        <v>94</v>
      </c>
      <c r="F74" s="48" t="e">
        <f t="shared" si="31"/>
        <v>#VALUE!</v>
      </c>
      <c r="G74" s="387" t="s">
        <v>94</v>
      </c>
      <c r="H74" s="48" t="e">
        <f t="shared" si="32"/>
        <v>#VALUE!</v>
      </c>
      <c r="I74" s="468" t="s">
        <v>94</v>
      </c>
      <c r="J74" s="264" t="e">
        <f t="shared" si="33"/>
        <v>#N/A</v>
      </c>
      <c r="K74" s="399" t="s">
        <v>94</v>
      </c>
      <c r="L74" s="264" t="e">
        <f t="shared" si="36"/>
        <v>#N/A</v>
      </c>
      <c r="M74" s="410" t="s">
        <v>94</v>
      </c>
      <c r="N74" s="267" t="e">
        <f t="shared" si="34"/>
        <v>#N/A</v>
      </c>
      <c r="O74" s="392"/>
      <c r="P74" s="186" t="e">
        <f t="shared" si="35"/>
        <v>#VALUE!</v>
      </c>
      <c r="Q74" s="268" t="s">
        <v>52</v>
      </c>
      <c r="R74" s="52"/>
      <c r="S74" s="481" t="e">
        <f aca="true" t="shared" si="37" ref="S74:S93">RANK(E74,$E$10:$E$79,2)</f>
        <v>#VALUE!</v>
      </c>
      <c r="T74" s="481" t="e">
        <f aca="true" t="shared" si="38" ref="T74:T93">RANK(G74,$G$10:$G$79,2)</f>
        <v>#VALUE!</v>
      </c>
      <c r="U74" s="481" t="e">
        <f aca="true" t="shared" si="39" ref="U74:U93">RANK(I74,$I$10:$I$79,0)</f>
        <v>#VALUE!</v>
      </c>
      <c r="V74" s="481" t="e">
        <f aca="true" t="shared" si="40" ref="V74:V93">RANK(K74,$K$10:$K$79,0)</f>
        <v>#VALUE!</v>
      </c>
      <c r="W74" s="481" t="e">
        <f aca="true" t="shared" si="41" ref="W74:W93">RANK(M74,$M$10:$M$79,0)</f>
        <v>#VALUE!</v>
      </c>
      <c r="X74" s="481" t="e">
        <f aca="true" t="shared" si="42" ref="X74:X93">RANK(Y74,$Y$10:$Y$79,0)</f>
        <v>#N/A</v>
      </c>
      <c r="Y74" s="8"/>
    </row>
    <row r="75" spans="1:25" ht="15.75" customHeight="1">
      <c r="A75" s="530">
        <v>1893752</v>
      </c>
      <c r="B75" s="486" t="s">
        <v>639</v>
      </c>
      <c r="C75" s="486" t="s">
        <v>640</v>
      </c>
      <c r="D75" s="498" t="s">
        <v>317</v>
      </c>
      <c r="E75" s="387" t="s">
        <v>94</v>
      </c>
      <c r="F75" s="48" t="e">
        <f t="shared" si="31"/>
        <v>#VALUE!</v>
      </c>
      <c r="G75" s="387" t="s">
        <v>94</v>
      </c>
      <c r="H75" s="48" t="e">
        <f t="shared" si="32"/>
        <v>#VALUE!</v>
      </c>
      <c r="I75" s="468" t="s">
        <v>94</v>
      </c>
      <c r="J75" s="264" t="e">
        <f t="shared" si="33"/>
        <v>#N/A</v>
      </c>
      <c r="K75" s="399" t="s">
        <v>94</v>
      </c>
      <c r="L75" s="264" t="e">
        <f t="shared" si="36"/>
        <v>#N/A</v>
      </c>
      <c r="M75" s="410" t="s">
        <v>94</v>
      </c>
      <c r="N75" s="267" t="e">
        <f t="shared" si="34"/>
        <v>#N/A</v>
      </c>
      <c r="O75" s="392"/>
      <c r="P75" s="186" t="e">
        <f t="shared" si="35"/>
        <v>#VALUE!</v>
      </c>
      <c r="Q75" s="268" t="s">
        <v>52</v>
      </c>
      <c r="R75" s="52"/>
      <c r="S75" s="481" t="e">
        <f t="shared" si="37"/>
        <v>#VALUE!</v>
      </c>
      <c r="T75" s="481" t="e">
        <f t="shared" si="38"/>
        <v>#VALUE!</v>
      </c>
      <c r="U75" s="481" t="e">
        <f t="shared" si="39"/>
        <v>#VALUE!</v>
      </c>
      <c r="V75" s="481" t="e">
        <f t="shared" si="40"/>
        <v>#VALUE!</v>
      </c>
      <c r="W75" s="481" t="e">
        <f t="shared" si="41"/>
        <v>#VALUE!</v>
      </c>
      <c r="X75" s="481" t="e">
        <f t="shared" si="42"/>
        <v>#N/A</v>
      </c>
      <c r="Y75" s="8"/>
    </row>
    <row r="76" spans="1:25" ht="15.75" customHeight="1">
      <c r="A76" s="388"/>
      <c r="B76" s="388"/>
      <c r="C76" s="388"/>
      <c r="D76" s="309"/>
      <c r="E76" s="387" t="s">
        <v>94</v>
      </c>
      <c r="F76" s="48" t="e">
        <f t="shared" si="31"/>
        <v>#VALUE!</v>
      </c>
      <c r="G76" s="387" t="s">
        <v>94</v>
      </c>
      <c r="H76" s="48" t="e">
        <f t="shared" si="32"/>
        <v>#VALUE!</v>
      </c>
      <c r="I76" s="468" t="s">
        <v>94</v>
      </c>
      <c r="J76" s="264" t="e">
        <f t="shared" si="33"/>
        <v>#N/A</v>
      </c>
      <c r="K76" s="399" t="s">
        <v>94</v>
      </c>
      <c r="L76" s="264" t="e">
        <f t="shared" si="36"/>
        <v>#N/A</v>
      </c>
      <c r="M76" s="410" t="s">
        <v>94</v>
      </c>
      <c r="N76" s="267" t="e">
        <f t="shared" si="34"/>
        <v>#N/A</v>
      </c>
      <c r="O76" s="392"/>
      <c r="P76" s="186" t="e">
        <f t="shared" si="35"/>
        <v>#VALUE!</v>
      </c>
      <c r="Q76" s="268" t="s">
        <v>52</v>
      </c>
      <c r="R76" s="52"/>
      <c r="S76" s="481" t="e">
        <f t="shared" si="37"/>
        <v>#VALUE!</v>
      </c>
      <c r="T76" s="481" t="e">
        <f t="shared" si="38"/>
        <v>#VALUE!</v>
      </c>
      <c r="U76" s="481" t="e">
        <f t="shared" si="39"/>
        <v>#VALUE!</v>
      </c>
      <c r="V76" s="481" t="e">
        <f t="shared" si="40"/>
        <v>#VALUE!</v>
      </c>
      <c r="W76" s="481" t="e">
        <f t="shared" si="41"/>
        <v>#VALUE!</v>
      </c>
      <c r="X76" s="481" t="e">
        <f t="shared" si="42"/>
        <v>#N/A</v>
      </c>
      <c r="Y76" s="8"/>
    </row>
    <row r="77" spans="1:25" ht="15.75" customHeight="1">
      <c r="A77" s="530">
        <v>1875243</v>
      </c>
      <c r="B77" s="486" t="s">
        <v>641</v>
      </c>
      <c r="C77" s="486" t="s">
        <v>254</v>
      </c>
      <c r="D77" s="498" t="s">
        <v>237</v>
      </c>
      <c r="E77" s="387" t="s">
        <v>94</v>
      </c>
      <c r="F77" s="48" t="e">
        <f t="shared" si="31"/>
        <v>#VALUE!</v>
      </c>
      <c r="G77" s="387" t="s">
        <v>94</v>
      </c>
      <c r="H77" s="48" t="e">
        <f t="shared" si="32"/>
        <v>#VALUE!</v>
      </c>
      <c r="I77" s="468" t="s">
        <v>94</v>
      </c>
      <c r="J77" s="264" t="e">
        <f t="shared" si="33"/>
        <v>#N/A</v>
      </c>
      <c r="K77" s="399" t="s">
        <v>94</v>
      </c>
      <c r="L77" s="264" t="e">
        <f t="shared" si="36"/>
        <v>#N/A</v>
      </c>
      <c r="M77" s="410" t="s">
        <v>94</v>
      </c>
      <c r="N77" s="267" t="e">
        <f t="shared" si="34"/>
        <v>#N/A</v>
      </c>
      <c r="O77" s="392"/>
      <c r="P77" s="186" t="e">
        <f t="shared" si="35"/>
        <v>#VALUE!</v>
      </c>
      <c r="Q77" s="268" t="s">
        <v>52</v>
      </c>
      <c r="R77" s="52"/>
      <c r="S77" s="481" t="e">
        <f t="shared" si="37"/>
        <v>#VALUE!</v>
      </c>
      <c r="T77" s="481" t="e">
        <f t="shared" si="38"/>
        <v>#VALUE!</v>
      </c>
      <c r="U77" s="481" t="e">
        <f t="shared" si="39"/>
        <v>#VALUE!</v>
      </c>
      <c r="V77" s="481" t="e">
        <f t="shared" si="40"/>
        <v>#VALUE!</v>
      </c>
      <c r="W77" s="481" t="e">
        <f t="shared" si="41"/>
        <v>#VALUE!</v>
      </c>
      <c r="X77" s="481" t="e">
        <f t="shared" si="42"/>
        <v>#N/A</v>
      </c>
      <c r="Y77" s="8"/>
    </row>
    <row r="78" spans="1:25" ht="15.75" customHeight="1">
      <c r="A78" s="388"/>
      <c r="B78" s="388"/>
      <c r="C78" s="388"/>
      <c r="D78" s="309"/>
      <c r="E78" s="387" t="s">
        <v>94</v>
      </c>
      <c r="F78" s="48" t="e">
        <f t="shared" si="31"/>
        <v>#VALUE!</v>
      </c>
      <c r="G78" s="387" t="s">
        <v>94</v>
      </c>
      <c r="H78" s="48" t="e">
        <f t="shared" si="32"/>
        <v>#VALUE!</v>
      </c>
      <c r="I78" s="468" t="s">
        <v>94</v>
      </c>
      <c r="J78" s="264" t="e">
        <f t="shared" si="33"/>
        <v>#N/A</v>
      </c>
      <c r="K78" s="399" t="s">
        <v>94</v>
      </c>
      <c r="L78" s="264" t="e">
        <f t="shared" si="36"/>
        <v>#N/A</v>
      </c>
      <c r="M78" s="410" t="s">
        <v>94</v>
      </c>
      <c r="N78" s="267" t="e">
        <f t="shared" si="34"/>
        <v>#N/A</v>
      </c>
      <c r="O78" s="392"/>
      <c r="P78" s="186" t="e">
        <f t="shared" si="35"/>
        <v>#VALUE!</v>
      </c>
      <c r="Q78" s="268" t="s">
        <v>52</v>
      </c>
      <c r="R78" s="52"/>
      <c r="S78" s="481" t="e">
        <f t="shared" si="37"/>
        <v>#VALUE!</v>
      </c>
      <c r="T78" s="481" t="e">
        <f t="shared" si="38"/>
        <v>#VALUE!</v>
      </c>
      <c r="U78" s="481" t="e">
        <f t="shared" si="39"/>
        <v>#VALUE!</v>
      </c>
      <c r="V78" s="481" t="e">
        <f t="shared" si="40"/>
        <v>#VALUE!</v>
      </c>
      <c r="W78" s="481" t="e">
        <f t="shared" si="41"/>
        <v>#VALUE!</v>
      </c>
      <c r="X78" s="481" t="e">
        <f t="shared" si="42"/>
        <v>#N/A</v>
      </c>
      <c r="Y78" s="8"/>
    </row>
    <row r="79" spans="1:25" ht="15.75" customHeight="1">
      <c r="A79" s="531">
        <v>1838201</v>
      </c>
      <c r="B79" s="488" t="s">
        <v>642</v>
      </c>
      <c r="C79" s="488" t="s">
        <v>643</v>
      </c>
      <c r="D79" s="498" t="s">
        <v>277</v>
      </c>
      <c r="E79" s="387" t="s">
        <v>94</v>
      </c>
      <c r="F79" s="48" t="e">
        <f t="shared" si="31"/>
        <v>#VALUE!</v>
      </c>
      <c r="G79" s="387" t="s">
        <v>94</v>
      </c>
      <c r="H79" s="48" t="e">
        <f t="shared" si="32"/>
        <v>#VALUE!</v>
      </c>
      <c r="I79" s="468" t="s">
        <v>94</v>
      </c>
      <c r="J79" s="264" t="e">
        <f t="shared" si="33"/>
        <v>#N/A</v>
      </c>
      <c r="K79" s="399" t="s">
        <v>94</v>
      </c>
      <c r="L79" s="264" t="e">
        <f t="shared" si="36"/>
        <v>#N/A</v>
      </c>
      <c r="M79" s="410" t="s">
        <v>94</v>
      </c>
      <c r="N79" s="267" t="e">
        <f t="shared" si="34"/>
        <v>#N/A</v>
      </c>
      <c r="O79" s="392"/>
      <c r="P79" s="186" t="e">
        <f t="shared" si="35"/>
        <v>#VALUE!</v>
      </c>
      <c r="Q79" s="268" t="s">
        <v>52</v>
      </c>
      <c r="R79" s="52"/>
      <c r="S79" s="481" t="e">
        <f t="shared" si="37"/>
        <v>#VALUE!</v>
      </c>
      <c r="T79" s="481" t="e">
        <f t="shared" si="38"/>
        <v>#VALUE!</v>
      </c>
      <c r="U79" s="481" t="e">
        <f t="shared" si="39"/>
        <v>#VALUE!</v>
      </c>
      <c r="V79" s="481" t="e">
        <f t="shared" si="40"/>
        <v>#VALUE!</v>
      </c>
      <c r="W79" s="481" t="e">
        <f t="shared" si="41"/>
        <v>#VALUE!</v>
      </c>
      <c r="X79" s="481" t="e">
        <f t="shared" si="42"/>
        <v>#N/A</v>
      </c>
      <c r="Y79" s="8"/>
    </row>
    <row r="80" spans="1:25" ht="15.75" customHeight="1">
      <c r="A80" s="530">
        <v>2124289</v>
      </c>
      <c r="B80" s="486" t="s">
        <v>644</v>
      </c>
      <c r="C80" s="486" t="s">
        <v>195</v>
      </c>
      <c r="D80" s="498" t="s">
        <v>277</v>
      </c>
      <c r="E80" s="387" t="s">
        <v>94</v>
      </c>
      <c r="F80" s="48" t="e">
        <f aca="true" t="shared" si="43" ref="F80:F93">VLOOKUP(E80*(-1),VIT,2)</f>
        <v>#VALUE!</v>
      </c>
      <c r="G80" s="387" t="s">
        <v>94</v>
      </c>
      <c r="H80" s="48" t="e">
        <f aca="true" t="shared" si="44" ref="H80:H93">VLOOKUP(G80*(-1),HAIES,2)</f>
        <v>#VALUE!</v>
      </c>
      <c r="I80" s="468" t="s">
        <v>94</v>
      </c>
      <c r="J80" s="264" t="e">
        <f aca="true" t="shared" si="45" ref="J80:J93">VLOOKUP(I80,HAUT,2)</f>
        <v>#N/A</v>
      </c>
      <c r="K80" s="399" t="s">
        <v>94</v>
      </c>
      <c r="L80" s="264" t="e">
        <f aca="true" t="shared" si="46" ref="L80:L93">VLOOKUP(K80,PENT,2)</f>
        <v>#N/A</v>
      </c>
      <c r="M80" s="410" t="s">
        <v>94</v>
      </c>
      <c r="N80" s="267" t="e">
        <f aca="true" t="shared" si="47" ref="N80:N93">VLOOKUP(M80,MB,2)</f>
        <v>#N/A</v>
      </c>
      <c r="O80" s="392"/>
      <c r="P80" s="186" t="e">
        <f aca="true" t="shared" si="48" ref="P80:P93">F80+H80+J80+L80+N80</f>
        <v>#VALUE!</v>
      </c>
      <c r="Q80" s="268" t="s">
        <v>52</v>
      </c>
      <c r="R80" s="52"/>
      <c r="S80" s="481" t="e">
        <f t="shared" si="37"/>
        <v>#VALUE!</v>
      </c>
      <c r="T80" s="481" t="e">
        <f t="shared" si="38"/>
        <v>#VALUE!</v>
      </c>
      <c r="U80" s="481" t="e">
        <f t="shared" si="39"/>
        <v>#VALUE!</v>
      </c>
      <c r="V80" s="481" t="e">
        <f t="shared" si="40"/>
        <v>#VALUE!</v>
      </c>
      <c r="W80" s="481" t="e">
        <f t="shared" si="41"/>
        <v>#VALUE!</v>
      </c>
      <c r="X80" s="481" t="e">
        <f t="shared" si="42"/>
        <v>#N/A</v>
      </c>
      <c r="Y80" s="8"/>
    </row>
    <row r="81" spans="1:25" ht="15.75" customHeight="1">
      <c r="A81" s="530">
        <v>1832883</v>
      </c>
      <c r="B81" s="486" t="s">
        <v>645</v>
      </c>
      <c r="C81" s="486" t="s">
        <v>243</v>
      </c>
      <c r="D81" s="498" t="s">
        <v>277</v>
      </c>
      <c r="E81" s="387" t="s">
        <v>94</v>
      </c>
      <c r="F81" s="48" t="e">
        <f t="shared" si="43"/>
        <v>#VALUE!</v>
      </c>
      <c r="G81" s="387" t="s">
        <v>94</v>
      </c>
      <c r="H81" s="48" t="e">
        <f t="shared" si="44"/>
        <v>#VALUE!</v>
      </c>
      <c r="I81" s="468" t="s">
        <v>94</v>
      </c>
      <c r="J81" s="264" t="e">
        <f t="shared" si="45"/>
        <v>#N/A</v>
      </c>
      <c r="K81" s="399" t="s">
        <v>94</v>
      </c>
      <c r="L81" s="264" t="e">
        <f t="shared" si="46"/>
        <v>#N/A</v>
      </c>
      <c r="M81" s="410" t="s">
        <v>94</v>
      </c>
      <c r="N81" s="267" t="e">
        <f t="shared" si="47"/>
        <v>#N/A</v>
      </c>
      <c r="O81" s="392"/>
      <c r="P81" s="186" t="e">
        <f t="shared" si="48"/>
        <v>#VALUE!</v>
      </c>
      <c r="Q81" s="268" t="s">
        <v>52</v>
      </c>
      <c r="R81" s="52"/>
      <c r="S81" s="481" t="e">
        <f t="shared" si="37"/>
        <v>#VALUE!</v>
      </c>
      <c r="T81" s="481" t="e">
        <f t="shared" si="38"/>
        <v>#VALUE!</v>
      </c>
      <c r="U81" s="481" t="e">
        <f t="shared" si="39"/>
        <v>#VALUE!</v>
      </c>
      <c r="V81" s="481" t="e">
        <f t="shared" si="40"/>
        <v>#VALUE!</v>
      </c>
      <c r="W81" s="481" t="e">
        <f t="shared" si="41"/>
        <v>#VALUE!</v>
      </c>
      <c r="X81" s="481" t="e">
        <f t="shared" si="42"/>
        <v>#N/A</v>
      </c>
      <c r="Y81" s="8"/>
    </row>
    <row r="82" spans="1:25" ht="15.75" customHeight="1">
      <c r="A82" s="530">
        <v>2131247</v>
      </c>
      <c r="B82" s="486" t="s">
        <v>646</v>
      </c>
      <c r="C82" s="486" t="s">
        <v>107</v>
      </c>
      <c r="D82" s="498" t="s">
        <v>277</v>
      </c>
      <c r="E82" s="387" t="s">
        <v>94</v>
      </c>
      <c r="F82" s="48" t="e">
        <f t="shared" si="43"/>
        <v>#VALUE!</v>
      </c>
      <c r="G82" s="387" t="s">
        <v>94</v>
      </c>
      <c r="H82" s="48" t="e">
        <f t="shared" si="44"/>
        <v>#VALUE!</v>
      </c>
      <c r="I82" s="468" t="s">
        <v>94</v>
      </c>
      <c r="J82" s="264" t="e">
        <f t="shared" si="45"/>
        <v>#N/A</v>
      </c>
      <c r="K82" s="399" t="s">
        <v>94</v>
      </c>
      <c r="L82" s="264" t="e">
        <f t="shared" si="46"/>
        <v>#N/A</v>
      </c>
      <c r="M82" s="410" t="s">
        <v>94</v>
      </c>
      <c r="N82" s="267" t="e">
        <f t="shared" si="47"/>
        <v>#N/A</v>
      </c>
      <c r="O82" s="392"/>
      <c r="P82" s="186" t="e">
        <f t="shared" si="48"/>
        <v>#VALUE!</v>
      </c>
      <c r="Q82" s="268" t="s">
        <v>52</v>
      </c>
      <c r="R82" s="218"/>
      <c r="S82" s="481" t="e">
        <f t="shared" si="37"/>
        <v>#VALUE!</v>
      </c>
      <c r="T82" s="481" t="e">
        <f t="shared" si="38"/>
        <v>#VALUE!</v>
      </c>
      <c r="U82" s="481" t="e">
        <f t="shared" si="39"/>
        <v>#VALUE!</v>
      </c>
      <c r="V82" s="481" t="e">
        <f t="shared" si="40"/>
        <v>#VALUE!</v>
      </c>
      <c r="W82" s="481" t="e">
        <f t="shared" si="41"/>
        <v>#VALUE!</v>
      </c>
      <c r="X82" s="481" t="e">
        <f t="shared" si="42"/>
        <v>#N/A</v>
      </c>
      <c r="Y82" s="8"/>
    </row>
    <row r="83" spans="1:25" ht="15.75" customHeight="1">
      <c r="A83" s="530">
        <v>2003085</v>
      </c>
      <c r="B83" s="486" t="s">
        <v>647</v>
      </c>
      <c r="C83" s="486" t="s">
        <v>177</v>
      </c>
      <c r="D83" s="498" t="s">
        <v>277</v>
      </c>
      <c r="E83" s="387" t="s">
        <v>94</v>
      </c>
      <c r="F83" s="48" t="e">
        <f t="shared" si="43"/>
        <v>#VALUE!</v>
      </c>
      <c r="G83" s="387" t="s">
        <v>94</v>
      </c>
      <c r="H83" s="48" t="e">
        <f t="shared" si="44"/>
        <v>#VALUE!</v>
      </c>
      <c r="I83" s="468" t="s">
        <v>94</v>
      </c>
      <c r="J83" s="264" t="e">
        <f t="shared" si="45"/>
        <v>#N/A</v>
      </c>
      <c r="K83" s="399" t="s">
        <v>94</v>
      </c>
      <c r="L83" s="264" t="e">
        <f t="shared" si="46"/>
        <v>#N/A</v>
      </c>
      <c r="M83" s="410" t="s">
        <v>94</v>
      </c>
      <c r="N83" s="267" t="e">
        <f t="shared" si="47"/>
        <v>#N/A</v>
      </c>
      <c r="O83" s="392"/>
      <c r="P83" s="186" t="e">
        <f t="shared" si="48"/>
        <v>#VALUE!</v>
      </c>
      <c r="Q83" s="268" t="s">
        <v>52</v>
      </c>
      <c r="R83" s="52"/>
      <c r="S83" s="481" t="e">
        <f t="shared" si="37"/>
        <v>#VALUE!</v>
      </c>
      <c r="T83" s="481" t="e">
        <f t="shared" si="38"/>
        <v>#VALUE!</v>
      </c>
      <c r="U83" s="481" t="e">
        <f t="shared" si="39"/>
        <v>#VALUE!</v>
      </c>
      <c r="V83" s="481" t="e">
        <f t="shared" si="40"/>
        <v>#VALUE!</v>
      </c>
      <c r="W83" s="481" t="e">
        <f t="shared" si="41"/>
        <v>#VALUE!</v>
      </c>
      <c r="X83" s="481" t="e">
        <f t="shared" si="42"/>
        <v>#N/A</v>
      </c>
      <c r="Y83" s="8"/>
    </row>
    <row r="84" spans="5:25" ht="15.75" customHeight="1">
      <c r="E84" s="387" t="s">
        <v>94</v>
      </c>
      <c r="F84" s="48" t="e">
        <f t="shared" si="43"/>
        <v>#VALUE!</v>
      </c>
      <c r="G84" s="387" t="s">
        <v>94</v>
      </c>
      <c r="H84" s="48" t="e">
        <f t="shared" si="44"/>
        <v>#VALUE!</v>
      </c>
      <c r="I84" s="468" t="s">
        <v>94</v>
      </c>
      <c r="J84" s="264" t="e">
        <f t="shared" si="45"/>
        <v>#N/A</v>
      </c>
      <c r="K84" s="399" t="s">
        <v>94</v>
      </c>
      <c r="L84" s="264" t="e">
        <f t="shared" si="46"/>
        <v>#N/A</v>
      </c>
      <c r="M84" s="410" t="s">
        <v>94</v>
      </c>
      <c r="N84" s="267" t="e">
        <f t="shared" si="47"/>
        <v>#N/A</v>
      </c>
      <c r="O84" s="392"/>
      <c r="P84" s="186" t="e">
        <f t="shared" si="48"/>
        <v>#VALUE!</v>
      </c>
      <c r="Q84" s="268" t="s">
        <v>52</v>
      </c>
      <c r="R84" s="218"/>
      <c r="S84" s="481" t="e">
        <f t="shared" si="37"/>
        <v>#VALUE!</v>
      </c>
      <c r="T84" s="481" t="e">
        <f t="shared" si="38"/>
        <v>#VALUE!</v>
      </c>
      <c r="U84" s="481" t="e">
        <f t="shared" si="39"/>
        <v>#VALUE!</v>
      </c>
      <c r="V84" s="481" t="e">
        <f t="shared" si="40"/>
        <v>#VALUE!</v>
      </c>
      <c r="W84" s="481" t="e">
        <f t="shared" si="41"/>
        <v>#VALUE!</v>
      </c>
      <c r="X84" s="481" t="e">
        <f t="shared" si="42"/>
        <v>#N/A</v>
      </c>
      <c r="Y84" s="8"/>
    </row>
    <row r="85" spans="1:25" ht="15.75" customHeight="1">
      <c r="A85" s="530">
        <v>2098678</v>
      </c>
      <c r="B85" s="486" t="s">
        <v>648</v>
      </c>
      <c r="C85" s="486" t="s">
        <v>649</v>
      </c>
      <c r="D85" s="498" t="s">
        <v>102</v>
      </c>
      <c r="E85" s="387" t="s">
        <v>94</v>
      </c>
      <c r="F85" s="48" t="e">
        <f t="shared" si="43"/>
        <v>#VALUE!</v>
      </c>
      <c r="G85" s="387" t="s">
        <v>94</v>
      </c>
      <c r="H85" s="48" t="e">
        <f t="shared" si="44"/>
        <v>#VALUE!</v>
      </c>
      <c r="I85" s="468" t="s">
        <v>94</v>
      </c>
      <c r="J85" s="264" t="e">
        <f t="shared" si="45"/>
        <v>#N/A</v>
      </c>
      <c r="K85" s="399" t="s">
        <v>94</v>
      </c>
      <c r="L85" s="264" t="e">
        <f t="shared" si="46"/>
        <v>#N/A</v>
      </c>
      <c r="M85" s="410" t="s">
        <v>94</v>
      </c>
      <c r="N85" s="267" t="e">
        <f t="shared" si="47"/>
        <v>#N/A</v>
      </c>
      <c r="O85" s="392"/>
      <c r="P85" s="186" t="e">
        <f t="shared" si="48"/>
        <v>#VALUE!</v>
      </c>
      <c r="Q85" s="268" t="s">
        <v>52</v>
      </c>
      <c r="R85" s="218"/>
      <c r="S85" s="481" t="e">
        <f t="shared" si="37"/>
        <v>#VALUE!</v>
      </c>
      <c r="T85" s="481" t="e">
        <f t="shared" si="38"/>
        <v>#VALUE!</v>
      </c>
      <c r="U85" s="481" t="e">
        <f t="shared" si="39"/>
        <v>#VALUE!</v>
      </c>
      <c r="V85" s="481" t="e">
        <f t="shared" si="40"/>
        <v>#VALUE!</v>
      </c>
      <c r="W85" s="481" t="e">
        <f t="shared" si="41"/>
        <v>#VALUE!</v>
      </c>
      <c r="X85" s="481" t="e">
        <f t="shared" si="42"/>
        <v>#N/A</v>
      </c>
      <c r="Y85" s="8"/>
    </row>
    <row r="86" spans="1:25" ht="15.75" customHeight="1">
      <c r="A86" s="530">
        <v>2076644</v>
      </c>
      <c r="B86" s="486" t="s">
        <v>650</v>
      </c>
      <c r="C86" s="486" t="s">
        <v>651</v>
      </c>
      <c r="D86" s="498" t="s">
        <v>102</v>
      </c>
      <c r="E86" s="387" t="s">
        <v>94</v>
      </c>
      <c r="F86" s="48" t="e">
        <f t="shared" si="43"/>
        <v>#VALUE!</v>
      </c>
      <c r="G86" s="387" t="s">
        <v>94</v>
      </c>
      <c r="H86" s="48" t="e">
        <f t="shared" si="44"/>
        <v>#VALUE!</v>
      </c>
      <c r="I86" s="468" t="s">
        <v>94</v>
      </c>
      <c r="J86" s="264" t="e">
        <f t="shared" si="45"/>
        <v>#N/A</v>
      </c>
      <c r="K86" s="399" t="s">
        <v>94</v>
      </c>
      <c r="L86" s="264" t="e">
        <f t="shared" si="46"/>
        <v>#N/A</v>
      </c>
      <c r="M86" s="410" t="s">
        <v>94</v>
      </c>
      <c r="N86" s="267" t="e">
        <f t="shared" si="47"/>
        <v>#N/A</v>
      </c>
      <c r="O86" s="392"/>
      <c r="P86" s="186" t="e">
        <f t="shared" si="48"/>
        <v>#VALUE!</v>
      </c>
      <c r="Q86" s="268" t="s">
        <v>52</v>
      </c>
      <c r="R86" s="218"/>
      <c r="S86" s="481" t="e">
        <f t="shared" si="37"/>
        <v>#VALUE!</v>
      </c>
      <c r="T86" s="481" t="e">
        <f t="shared" si="38"/>
        <v>#VALUE!</v>
      </c>
      <c r="U86" s="481" t="e">
        <f t="shared" si="39"/>
        <v>#VALUE!</v>
      </c>
      <c r="V86" s="481" t="e">
        <f t="shared" si="40"/>
        <v>#VALUE!</v>
      </c>
      <c r="W86" s="481" t="e">
        <f t="shared" si="41"/>
        <v>#VALUE!</v>
      </c>
      <c r="X86" s="481" t="e">
        <f t="shared" si="42"/>
        <v>#N/A</v>
      </c>
      <c r="Y86" s="8"/>
    </row>
    <row r="87" spans="1:25" ht="15.75" customHeight="1">
      <c r="A87" s="530">
        <v>2076657</v>
      </c>
      <c r="B87" s="486" t="s">
        <v>652</v>
      </c>
      <c r="C87" s="486" t="s">
        <v>653</v>
      </c>
      <c r="D87" s="498" t="s">
        <v>102</v>
      </c>
      <c r="E87" s="387" t="s">
        <v>94</v>
      </c>
      <c r="F87" s="48" t="e">
        <f t="shared" si="43"/>
        <v>#VALUE!</v>
      </c>
      <c r="G87" s="387" t="s">
        <v>94</v>
      </c>
      <c r="H87" s="48" t="e">
        <f t="shared" si="44"/>
        <v>#VALUE!</v>
      </c>
      <c r="I87" s="468" t="s">
        <v>94</v>
      </c>
      <c r="J87" s="264" t="e">
        <f t="shared" si="45"/>
        <v>#N/A</v>
      </c>
      <c r="K87" s="399" t="s">
        <v>94</v>
      </c>
      <c r="L87" s="264" t="e">
        <f t="shared" si="46"/>
        <v>#N/A</v>
      </c>
      <c r="M87" s="410" t="s">
        <v>94</v>
      </c>
      <c r="N87" s="267" t="e">
        <f t="shared" si="47"/>
        <v>#N/A</v>
      </c>
      <c r="O87" s="392"/>
      <c r="P87" s="186" t="e">
        <f t="shared" si="48"/>
        <v>#VALUE!</v>
      </c>
      <c r="Q87" s="268" t="s">
        <v>52</v>
      </c>
      <c r="R87" s="218"/>
      <c r="S87" s="481" t="e">
        <f t="shared" si="37"/>
        <v>#VALUE!</v>
      </c>
      <c r="T87" s="481" t="e">
        <f t="shared" si="38"/>
        <v>#VALUE!</v>
      </c>
      <c r="U87" s="481" t="e">
        <f t="shared" si="39"/>
        <v>#VALUE!</v>
      </c>
      <c r="V87" s="481" t="e">
        <f t="shared" si="40"/>
        <v>#VALUE!</v>
      </c>
      <c r="W87" s="481" t="e">
        <f t="shared" si="41"/>
        <v>#VALUE!</v>
      </c>
      <c r="X87" s="481" t="e">
        <f t="shared" si="42"/>
        <v>#N/A</v>
      </c>
      <c r="Y87" s="8"/>
    </row>
    <row r="88" spans="1:25" ht="15.75" customHeight="1">
      <c r="A88" s="502">
        <v>1915245</v>
      </c>
      <c r="B88" s="493" t="s">
        <v>116</v>
      </c>
      <c r="C88" s="503" t="s">
        <v>654</v>
      </c>
      <c r="D88" s="498" t="s">
        <v>102</v>
      </c>
      <c r="E88" s="387" t="s">
        <v>94</v>
      </c>
      <c r="F88" s="48" t="e">
        <f t="shared" si="43"/>
        <v>#VALUE!</v>
      </c>
      <c r="G88" s="387" t="s">
        <v>94</v>
      </c>
      <c r="H88" s="48" t="e">
        <f t="shared" si="44"/>
        <v>#VALUE!</v>
      </c>
      <c r="I88" s="468" t="s">
        <v>94</v>
      </c>
      <c r="J88" s="264" t="e">
        <f t="shared" si="45"/>
        <v>#N/A</v>
      </c>
      <c r="K88" s="399" t="s">
        <v>94</v>
      </c>
      <c r="L88" s="264" t="e">
        <f t="shared" si="46"/>
        <v>#N/A</v>
      </c>
      <c r="M88" s="410" t="s">
        <v>94</v>
      </c>
      <c r="N88" s="267" t="e">
        <f t="shared" si="47"/>
        <v>#N/A</v>
      </c>
      <c r="O88" s="392"/>
      <c r="P88" s="186" t="e">
        <f t="shared" si="48"/>
        <v>#VALUE!</v>
      </c>
      <c r="Q88" s="268" t="s">
        <v>52</v>
      </c>
      <c r="R88" s="218"/>
      <c r="S88" s="481" t="e">
        <f t="shared" si="37"/>
        <v>#VALUE!</v>
      </c>
      <c r="T88" s="481" t="e">
        <f t="shared" si="38"/>
        <v>#VALUE!</v>
      </c>
      <c r="U88" s="481" t="e">
        <f t="shared" si="39"/>
        <v>#VALUE!</v>
      </c>
      <c r="V88" s="481" t="e">
        <f t="shared" si="40"/>
        <v>#VALUE!</v>
      </c>
      <c r="W88" s="481" t="e">
        <f t="shared" si="41"/>
        <v>#VALUE!</v>
      </c>
      <c r="X88" s="481" t="e">
        <f t="shared" si="42"/>
        <v>#N/A</v>
      </c>
      <c r="Y88" s="8"/>
    </row>
    <row r="89" spans="1:25" ht="15.75" customHeight="1">
      <c r="A89" s="502">
        <v>2148060</v>
      </c>
      <c r="B89" s="493" t="s">
        <v>655</v>
      </c>
      <c r="C89" s="503" t="s">
        <v>656</v>
      </c>
      <c r="D89" s="498" t="s">
        <v>102</v>
      </c>
      <c r="E89" s="387" t="s">
        <v>94</v>
      </c>
      <c r="F89" s="48" t="e">
        <f t="shared" si="43"/>
        <v>#VALUE!</v>
      </c>
      <c r="G89" s="387" t="s">
        <v>94</v>
      </c>
      <c r="H89" s="48" t="e">
        <f t="shared" si="44"/>
        <v>#VALUE!</v>
      </c>
      <c r="I89" s="468" t="s">
        <v>94</v>
      </c>
      <c r="J89" s="264" t="e">
        <f t="shared" si="45"/>
        <v>#N/A</v>
      </c>
      <c r="K89" s="399" t="s">
        <v>94</v>
      </c>
      <c r="L89" s="264" t="e">
        <f t="shared" si="46"/>
        <v>#N/A</v>
      </c>
      <c r="M89" s="410" t="s">
        <v>94</v>
      </c>
      <c r="N89" s="267" t="e">
        <f t="shared" si="47"/>
        <v>#N/A</v>
      </c>
      <c r="O89" s="392"/>
      <c r="P89" s="186" t="e">
        <f t="shared" si="48"/>
        <v>#VALUE!</v>
      </c>
      <c r="Q89" s="268" t="s">
        <v>52</v>
      </c>
      <c r="R89" s="52"/>
      <c r="S89" s="481" t="e">
        <f t="shared" si="37"/>
        <v>#VALUE!</v>
      </c>
      <c r="T89" s="481" t="e">
        <f t="shared" si="38"/>
        <v>#VALUE!</v>
      </c>
      <c r="U89" s="481" t="e">
        <f t="shared" si="39"/>
        <v>#VALUE!</v>
      </c>
      <c r="V89" s="481" t="e">
        <f t="shared" si="40"/>
        <v>#VALUE!</v>
      </c>
      <c r="W89" s="481" t="e">
        <f t="shared" si="41"/>
        <v>#VALUE!</v>
      </c>
      <c r="X89" s="481" t="e">
        <f t="shared" si="42"/>
        <v>#N/A</v>
      </c>
      <c r="Y89" s="8"/>
    </row>
    <row r="90" spans="1:25" ht="15.75" customHeight="1">
      <c r="A90" s="502">
        <v>2076645</v>
      </c>
      <c r="B90" s="493" t="s">
        <v>657</v>
      </c>
      <c r="C90" s="503" t="s">
        <v>658</v>
      </c>
      <c r="D90" s="498" t="s">
        <v>102</v>
      </c>
      <c r="E90" s="387" t="s">
        <v>94</v>
      </c>
      <c r="F90" s="48" t="e">
        <f t="shared" si="43"/>
        <v>#VALUE!</v>
      </c>
      <c r="G90" s="387" t="s">
        <v>94</v>
      </c>
      <c r="H90" s="48" t="e">
        <f t="shared" si="44"/>
        <v>#VALUE!</v>
      </c>
      <c r="I90" s="468" t="s">
        <v>94</v>
      </c>
      <c r="J90" s="264" t="e">
        <f t="shared" si="45"/>
        <v>#N/A</v>
      </c>
      <c r="K90" s="399" t="s">
        <v>94</v>
      </c>
      <c r="L90" s="264" t="e">
        <f t="shared" si="46"/>
        <v>#N/A</v>
      </c>
      <c r="M90" s="410" t="s">
        <v>94</v>
      </c>
      <c r="N90" s="267" t="e">
        <f t="shared" si="47"/>
        <v>#N/A</v>
      </c>
      <c r="O90" s="392"/>
      <c r="P90" s="186" t="e">
        <f t="shared" si="48"/>
        <v>#VALUE!</v>
      </c>
      <c r="Q90" s="268" t="s">
        <v>52</v>
      </c>
      <c r="R90" s="52"/>
      <c r="S90" s="481" t="e">
        <f t="shared" si="37"/>
        <v>#VALUE!</v>
      </c>
      <c r="T90" s="481" t="e">
        <f t="shared" si="38"/>
        <v>#VALUE!</v>
      </c>
      <c r="U90" s="481" t="e">
        <f t="shared" si="39"/>
        <v>#VALUE!</v>
      </c>
      <c r="V90" s="481" t="e">
        <f t="shared" si="40"/>
        <v>#VALUE!</v>
      </c>
      <c r="W90" s="481" t="e">
        <f t="shared" si="41"/>
        <v>#VALUE!</v>
      </c>
      <c r="X90" s="481" t="e">
        <f t="shared" si="42"/>
        <v>#N/A</v>
      </c>
      <c r="Y90" s="8"/>
    </row>
    <row r="91" spans="1:25" ht="15.75" customHeight="1">
      <c r="A91" s="499">
        <v>2108472</v>
      </c>
      <c r="B91" s="493" t="s">
        <v>659</v>
      </c>
      <c r="C91" s="503" t="s">
        <v>230</v>
      </c>
      <c r="D91" s="498" t="s">
        <v>102</v>
      </c>
      <c r="E91" s="387" t="s">
        <v>94</v>
      </c>
      <c r="F91" s="48" t="e">
        <f t="shared" si="43"/>
        <v>#VALUE!</v>
      </c>
      <c r="G91" s="387" t="s">
        <v>94</v>
      </c>
      <c r="H91" s="48" t="e">
        <f t="shared" si="44"/>
        <v>#VALUE!</v>
      </c>
      <c r="I91" s="468" t="s">
        <v>94</v>
      </c>
      <c r="J91" s="264" t="e">
        <f t="shared" si="45"/>
        <v>#N/A</v>
      </c>
      <c r="K91" s="399" t="s">
        <v>94</v>
      </c>
      <c r="L91" s="264" t="e">
        <f t="shared" si="46"/>
        <v>#N/A</v>
      </c>
      <c r="M91" s="410" t="s">
        <v>94</v>
      </c>
      <c r="N91" s="267" t="e">
        <f t="shared" si="47"/>
        <v>#N/A</v>
      </c>
      <c r="O91" s="392"/>
      <c r="P91" s="186" t="e">
        <f t="shared" si="48"/>
        <v>#VALUE!</v>
      </c>
      <c r="Q91" s="268" t="s">
        <v>52</v>
      </c>
      <c r="R91" s="52"/>
      <c r="S91" s="481" t="e">
        <f t="shared" si="37"/>
        <v>#VALUE!</v>
      </c>
      <c r="T91" s="481" t="e">
        <f t="shared" si="38"/>
        <v>#VALUE!</v>
      </c>
      <c r="U91" s="481" t="e">
        <f t="shared" si="39"/>
        <v>#VALUE!</v>
      </c>
      <c r="V91" s="481" t="e">
        <f t="shared" si="40"/>
        <v>#VALUE!</v>
      </c>
      <c r="W91" s="481" t="e">
        <f t="shared" si="41"/>
        <v>#VALUE!</v>
      </c>
      <c r="X91" s="481" t="e">
        <f t="shared" si="42"/>
        <v>#N/A</v>
      </c>
      <c r="Y91" s="8"/>
    </row>
    <row r="92" spans="1:25" ht="15.75" customHeight="1">
      <c r="A92" s="499" t="s">
        <v>660</v>
      </c>
      <c r="B92" s="493" t="s">
        <v>661</v>
      </c>
      <c r="C92" s="495" t="s">
        <v>662</v>
      </c>
      <c r="D92" s="498" t="s">
        <v>102</v>
      </c>
      <c r="E92" s="387" t="s">
        <v>94</v>
      </c>
      <c r="F92" s="48" t="e">
        <f t="shared" si="43"/>
        <v>#VALUE!</v>
      </c>
      <c r="G92" s="387" t="s">
        <v>94</v>
      </c>
      <c r="H92" s="48" t="e">
        <f t="shared" si="44"/>
        <v>#VALUE!</v>
      </c>
      <c r="I92" s="468" t="s">
        <v>94</v>
      </c>
      <c r="J92" s="264" t="e">
        <f t="shared" si="45"/>
        <v>#N/A</v>
      </c>
      <c r="K92" s="399" t="s">
        <v>94</v>
      </c>
      <c r="L92" s="264" t="e">
        <f t="shared" si="46"/>
        <v>#N/A</v>
      </c>
      <c r="M92" s="410" t="s">
        <v>94</v>
      </c>
      <c r="N92" s="267" t="e">
        <f t="shared" si="47"/>
        <v>#N/A</v>
      </c>
      <c r="O92" s="392"/>
      <c r="P92" s="186" t="e">
        <f t="shared" si="48"/>
        <v>#VALUE!</v>
      </c>
      <c r="Q92" s="268" t="s">
        <v>52</v>
      </c>
      <c r="R92" s="52"/>
      <c r="S92" s="481" t="e">
        <f t="shared" si="37"/>
        <v>#VALUE!</v>
      </c>
      <c r="T92" s="481" t="e">
        <f t="shared" si="38"/>
        <v>#VALUE!</v>
      </c>
      <c r="U92" s="481" t="e">
        <f t="shared" si="39"/>
        <v>#VALUE!</v>
      </c>
      <c r="V92" s="481" t="e">
        <f t="shared" si="40"/>
        <v>#VALUE!</v>
      </c>
      <c r="W92" s="481" t="e">
        <f t="shared" si="41"/>
        <v>#VALUE!</v>
      </c>
      <c r="X92" s="481" t="e">
        <f t="shared" si="42"/>
        <v>#N/A</v>
      </c>
      <c r="Y92" s="8"/>
    </row>
    <row r="93" spans="1:25" ht="15.75" customHeight="1">
      <c r="A93" s="499" t="s">
        <v>663</v>
      </c>
      <c r="B93" s="495" t="s">
        <v>664</v>
      </c>
      <c r="C93" s="495" t="s">
        <v>665</v>
      </c>
      <c r="D93" s="498" t="s">
        <v>102</v>
      </c>
      <c r="E93" s="387" t="s">
        <v>94</v>
      </c>
      <c r="F93" s="48" t="e">
        <f t="shared" si="43"/>
        <v>#VALUE!</v>
      </c>
      <c r="G93" s="387" t="s">
        <v>94</v>
      </c>
      <c r="H93" s="48" t="e">
        <f t="shared" si="44"/>
        <v>#VALUE!</v>
      </c>
      <c r="I93" s="468" t="s">
        <v>94</v>
      </c>
      <c r="J93" s="264" t="e">
        <f t="shared" si="45"/>
        <v>#N/A</v>
      </c>
      <c r="K93" s="399" t="s">
        <v>94</v>
      </c>
      <c r="L93" s="264" t="e">
        <f t="shared" si="46"/>
        <v>#N/A</v>
      </c>
      <c r="M93" s="410" t="s">
        <v>94</v>
      </c>
      <c r="N93" s="267" t="e">
        <f t="shared" si="47"/>
        <v>#N/A</v>
      </c>
      <c r="O93" s="392"/>
      <c r="P93" s="186" t="e">
        <f t="shared" si="48"/>
        <v>#VALUE!</v>
      </c>
      <c r="Q93" s="268" t="s">
        <v>52</v>
      </c>
      <c r="R93" s="52"/>
      <c r="S93" s="481" t="e">
        <f t="shared" si="37"/>
        <v>#VALUE!</v>
      </c>
      <c r="T93" s="481" t="e">
        <f t="shared" si="38"/>
        <v>#VALUE!</v>
      </c>
      <c r="U93" s="481" t="e">
        <f t="shared" si="39"/>
        <v>#VALUE!</v>
      </c>
      <c r="V93" s="481" t="e">
        <f t="shared" si="40"/>
        <v>#VALUE!</v>
      </c>
      <c r="W93" s="481" t="e">
        <f t="shared" si="41"/>
        <v>#VALUE!</v>
      </c>
      <c r="X93" s="481" t="e">
        <f t="shared" si="42"/>
        <v>#N/A</v>
      </c>
      <c r="Y93" s="8"/>
    </row>
    <row r="94" spans="1:4" ht="12.75">
      <c r="A94" s="499" t="s">
        <v>666</v>
      </c>
      <c r="B94" s="493" t="s">
        <v>667</v>
      </c>
      <c r="C94" s="495" t="s">
        <v>668</v>
      </c>
      <c r="D94" s="498" t="s">
        <v>102</v>
      </c>
    </row>
    <row r="95" spans="1:4" ht="12.75">
      <c r="A95" s="499" t="s">
        <v>669</v>
      </c>
      <c r="B95" s="493" t="s">
        <v>670</v>
      </c>
      <c r="C95" s="495" t="s">
        <v>200</v>
      </c>
      <c r="D95" s="498" t="s">
        <v>102</v>
      </c>
    </row>
    <row r="96" spans="1:4" ht="12.75">
      <c r="A96" s="505"/>
      <c r="B96" s="506"/>
      <c r="C96" s="506"/>
      <c r="D96" s="507"/>
    </row>
    <row r="97" spans="1:4" ht="12.75">
      <c r="A97" s="505"/>
      <c r="B97" s="506"/>
      <c r="C97" s="506"/>
      <c r="D97" s="507"/>
    </row>
    <row r="98" spans="1:4" ht="12.75">
      <c r="A98" s="505"/>
      <c r="B98" s="506"/>
      <c r="C98" s="506"/>
      <c r="D98" s="507"/>
    </row>
    <row r="99" spans="1:4" ht="12.75">
      <c r="A99" s="505"/>
      <c r="B99" s="506"/>
      <c r="C99" s="506"/>
      <c r="D99" s="507"/>
    </row>
    <row r="100" spans="1:4" ht="12.75">
      <c r="A100" s="505"/>
      <c r="B100" s="506"/>
      <c r="C100" s="506"/>
      <c r="D100" s="507"/>
    </row>
    <row r="101" spans="1:4" ht="12.75">
      <c r="A101" s="505"/>
      <c r="B101" s="506"/>
      <c r="C101" s="506"/>
      <c r="D101" s="507"/>
    </row>
    <row r="102" spans="1:4" ht="12.75">
      <c r="A102" s="505"/>
      <c r="B102" s="506"/>
      <c r="C102" s="506"/>
      <c r="D102" s="507"/>
    </row>
    <row r="103" spans="1:4" ht="12.75">
      <c r="A103" s="505"/>
      <c r="B103" s="506"/>
      <c r="C103" s="506"/>
      <c r="D103" s="507"/>
    </row>
    <row r="104" spans="1:4" ht="12.75">
      <c r="A104" s="505"/>
      <c r="B104" s="506"/>
      <c r="C104" s="506"/>
      <c r="D104" s="507"/>
    </row>
    <row r="105" spans="1:4" ht="12.75">
      <c r="A105" s="505"/>
      <c r="B105" s="506"/>
      <c r="C105" s="506"/>
      <c r="D105" s="507"/>
    </row>
    <row r="106" spans="1:4" ht="12.75">
      <c r="A106" s="505"/>
      <c r="B106" s="506"/>
      <c r="C106" s="506"/>
      <c r="D106" s="507"/>
    </row>
    <row r="107" spans="1:4" ht="12.75">
      <c r="A107" s="505"/>
      <c r="B107" s="506"/>
      <c r="C107" s="506"/>
      <c r="D107" s="507"/>
    </row>
    <row r="108" spans="1:4" ht="12.75">
      <c r="A108" s="505"/>
      <c r="B108" s="506"/>
      <c r="C108" s="506"/>
      <c r="D108" s="507"/>
    </row>
    <row r="109" spans="1:4" ht="12.75">
      <c r="A109" s="505"/>
      <c r="B109" s="506"/>
      <c r="C109" s="506"/>
      <c r="D109" s="507"/>
    </row>
    <row r="110" spans="1:4" ht="12.75">
      <c r="A110" s="505"/>
      <c r="B110" s="506"/>
      <c r="C110" s="506"/>
      <c r="D110" s="507"/>
    </row>
    <row r="111" spans="1:4" ht="12.75">
      <c r="A111" s="508"/>
      <c r="B111" s="512"/>
      <c r="C111" s="509"/>
      <c r="D111" s="507"/>
    </row>
    <row r="112" spans="1:4" ht="12.75">
      <c r="A112" s="508"/>
      <c r="B112" s="512"/>
      <c r="C112" s="509"/>
      <c r="D112" s="507"/>
    </row>
    <row r="113" spans="1:4" ht="12.75">
      <c r="A113" s="508"/>
      <c r="B113" s="512"/>
      <c r="C113" s="509"/>
      <c r="D113" s="507"/>
    </row>
    <row r="114" spans="1:4" ht="12.75">
      <c r="A114" s="508"/>
      <c r="B114" s="512"/>
      <c r="C114" s="509"/>
      <c r="D114" s="507"/>
    </row>
    <row r="115" spans="1:4" ht="12.75">
      <c r="A115" s="508"/>
      <c r="B115" s="512"/>
      <c r="C115" s="509"/>
      <c r="D115" s="507"/>
    </row>
    <row r="116" spans="1:4" ht="12.75">
      <c r="A116" s="508"/>
      <c r="B116" s="512"/>
      <c r="C116" s="509"/>
      <c r="D116" s="507"/>
    </row>
    <row r="117" spans="1:4" ht="12.75">
      <c r="A117" s="508"/>
      <c r="B117" s="512"/>
      <c r="C117" s="509"/>
      <c r="D117" s="507"/>
    </row>
    <row r="118" spans="1:4" ht="12.75">
      <c r="A118" s="508"/>
      <c r="B118" s="512"/>
      <c r="C118" s="509"/>
      <c r="D118" s="507"/>
    </row>
    <row r="119" spans="1:4" ht="12.75">
      <c r="A119" s="508"/>
      <c r="B119" s="512"/>
      <c r="C119" s="509"/>
      <c r="D119" s="507"/>
    </row>
    <row r="120" spans="1:4" ht="12.75">
      <c r="A120" s="508"/>
      <c r="B120" s="512"/>
      <c r="C120" s="509"/>
      <c r="D120" s="507"/>
    </row>
    <row r="121" spans="1:4" ht="12.75">
      <c r="A121" s="510"/>
      <c r="B121" s="512"/>
      <c r="C121" s="509"/>
      <c r="D121" s="507"/>
    </row>
    <row r="122" spans="1:4" ht="12.75">
      <c r="A122" s="510"/>
      <c r="B122" s="512"/>
      <c r="C122" s="509"/>
      <c r="D122" s="507"/>
    </row>
    <row r="123" spans="1:4" ht="12.75">
      <c r="A123" s="510"/>
      <c r="B123" s="512"/>
      <c r="C123" s="509"/>
      <c r="D123" s="507"/>
    </row>
    <row r="124" spans="1:4" ht="12.75">
      <c r="A124" s="510"/>
      <c r="B124" s="512"/>
      <c r="C124" s="509"/>
      <c r="D124" s="507"/>
    </row>
    <row r="125" spans="1:4" ht="12.75">
      <c r="A125" s="510"/>
      <c r="B125" s="512"/>
      <c r="C125" s="509"/>
      <c r="D125" s="507"/>
    </row>
    <row r="126" spans="1:4" ht="12.75">
      <c r="A126" s="510"/>
      <c r="B126" s="512"/>
      <c r="C126" s="511"/>
      <c r="D126" s="507"/>
    </row>
    <row r="127" spans="1:4" ht="12.75">
      <c r="A127" s="510"/>
      <c r="B127" s="511"/>
      <c r="C127" s="511"/>
      <c r="D127" s="507"/>
    </row>
    <row r="128" spans="1:4" ht="12.75">
      <c r="A128" s="510"/>
      <c r="B128" s="512"/>
      <c r="C128" s="511"/>
      <c r="D128" s="507"/>
    </row>
    <row r="129" spans="1:4" ht="12.75">
      <c r="A129" s="510"/>
      <c r="B129" s="512"/>
      <c r="C129" s="511"/>
      <c r="D129" s="507"/>
    </row>
  </sheetData>
  <sheetProtection/>
  <mergeCells count="6">
    <mergeCell ref="D2:L2"/>
    <mergeCell ref="D4:K4"/>
    <mergeCell ref="D6:G6"/>
    <mergeCell ref="I6:K6"/>
    <mergeCell ref="D3:L3"/>
    <mergeCell ref="S7:X7"/>
  </mergeCells>
  <printOptions gridLines="1" horizontalCentered="1"/>
  <pageMargins left="0" right="0" top="0.2" bottom="0.2" header="0.51" footer="0.51"/>
  <pageSetup fitToHeight="0" horizontalDpi="300" verticalDpi="300" orientation="portrait" paperSize="9" scale="80" r:id="rId1"/>
  <headerFooter alignWithMargins="0">
    <oddFooter xml:space="preserve">&amp;C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B1:G19"/>
  <sheetViews>
    <sheetView zoomScalePageLayoutView="0" workbookViewId="0" topLeftCell="A1">
      <selection activeCell="F9" sqref="F9"/>
    </sheetView>
  </sheetViews>
  <sheetFormatPr defaultColWidth="11.421875" defaultRowHeight="24" customHeight="1"/>
  <cols>
    <col min="1" max="1" width="5.28125" style="1" customWidth="1"/>
    <col min="2" max="2" width="20.57421875" style="1" customWidth="1"/>
    <col min="3" max="3" width="11.421875" style="1" customWidth="1"/>
    <col min="4" max="4" width="17.57421875" style="1" customWidth="1"/>
    <col min="5" max="5" width="14.57421875" style="1" bestFit="1" customWidth="1"/>
    <col min="6" max="16384" width="11.421875" style="1" customWidth="1"/>
  </cols>
  <sheetData>
    <row r="1" spans="2:7" s="4" customFormat="1" ht="24" customHeight="1" thickBot="1">
      <c r="B1" s="380"/>
      <c r="C1" s="381"/>
      <c r="D1" s="382"/>
      <c r="E1" s="381"/>
      <c r="F1" s="383"/>
      <c r="G1" s="3"/>
    </row>
    <row r="2" spans="2:7" s="4" customFormat="1" ht="24" customHeight="1">
      <c r="B2" s="567" t="s">
        <v>0</v>
      </c>
      <c r="C2" s="568"/>
      <c r="D2" s="568"/>
      <c r="E2" s="568"/>
      <c r="F2" s="569"/>
      <c r="G2" s="5"/>
    </row>
    <row r="3" spans="2:7" s="2" customFormat="1" ht="24" customHeight="1">
      <c r="B3" s="570" t="s">
        <v>101</v>
      </c>
      <c r="C3" s="571"/>
      <c r="D3" s="571"/>
      <c r="E3" s="571"/>
      <c r="F3" s="572"/>
      <c r="G3" s="5"/>
    </row>
    <row r="4" spans="2:7" ht="24" customHeight="1">
      <c r="B4" s="570" t="s">
        <v>104</v>
      </c>
      <c r="C4" s="571"/>
      <c r="D4" s="571"/>
      <c r="E4" s="571"/>
      <c r="F4" s="572"/>
      <c r="G4" s="5"/>
    </row>
    <row r="5" spans="2:6" ht="24" customHeight="1" thickBot="1">
      <c r="B5" s="573" t="s">
        <v>92</v>
      </c>
      <c r="C5" s="574"/>
      <c r="D5" s="574"/>
      <c r="E5" s="574"/>
      <c r="F5" s="575"/>
    </row>
    <row r="6" spans="2:6" ht="24" customHeight="1">
      <c r="B6" s="384"/>
      <c r="C6" s="384"/>
      <c r="D6" s="384"/>
      <c r="E6" s="384"/>
      <c r="F6" s="384"/>
    </row>
    <row r="7" spans="2:7" s="4" customFormat="1" ht="24" customHeight="1">
      <c r="B7" s="386" t="s">
        <v>1</v>
      </c>
      <c r="C7" s="386"/>
      <c r="D7" s="386"/>
      <c r="E7" s="385"/>
      <c r="F7" s="386"/>
      <c r="G7" s="1"/>
    </row>
    <row r="8" spans="2:6" ht="24" customHeight="1">
      <c r="B8" s="386" t="s">
        <v>2</v>
      </c>
      <c r="C8" s="386"/>
      <c r="D8" s="386"/>
      <c r="E8" s="386"/>
      <c r="F8" s="386"/>
    </row>
    <row r="9" spans="2:6" ht="24" customHeight="1">
      <c r="B9" s="386" t="s">
        <v>3</v>
      </c>
      <c r="C9" s="386"/>
      <c r="D9" s="386"/>
      <c r="E9" s="386"/>
      <c r="F9" s="386"/>
    </row>
    <row r="10" spans="2:6" ht="24" customHeight="1">
      <c r="B10" s="386"/>
      <c r="C10" s="386"/>
      <c r="D10" s="386"/>
      <c r="E10" s="386"/>
      <c r="F10" s="386"/>
    </row>
    <row r="11" spans="2:6" ht="24" customHeight="1">
      <c r="B11" s="565" t="s">
        <v>91</v>
      </c>
      <c r="C11" s="565"/>
      <c r="D11" s="565"/>
      <c r="E11" s="565"/>
      <c r="F11" s="565"/>
    </row>
    <row r="12" spans="2:6" ht="24" customHeight="1">
      <c r="B12" s="386" t="s">
        <v>5</v>
      </c>
      <c r="C12" s="386"/>
      <c r="D12" s="386" t="s">
        <v>9</v>
      </c>
      <c r="E12" s="386" t="s">
        <v>10</v>
      </c>
      <c r="F12" s="386"/>
    </row>
    <row r="13" spans="2:6" ht="24" customHeight="1">
      <c r="B13" s="386" t="s">
        <v>6</v>
      </c>
      <c r="C13" s="386"/>
      <c r="D13" s="386" t="s">
        <v>7</v>
      </c>
      <c r="E13" s="386" t="s">
        <v>8</v>
      </c>
      <c r="F13" s="386"/>
    </row>
    <row r="14" spans="2:6" ht="24" customHeight="1">
      <c r="B14" s="386"/>
      <c r="C14" s="386"/>
      <c r="D14" s="386"/>
      <c r="E14" s="386"/>
      <c r="F14" s="386"/>
    </row>
    <row r="15" spans="2:6" ht="24" customHeight="1">
      <c r="B15" s="565" t="s">
        <v>93</v>
      </c>
      <c r="C15" s="565"/>
      <c r="D15" s="565"/>
      <c r="E15" s="565"/>
      <c r="F15" s="565"/>
    </row>
    <row r="16" spans="2:6" ht="24" customHeight="1">
      <c r="B16" s="384"/>
      <c r="C16" s="384"/>
      <c r="D16" s="384"/>
      <c r="E16" s="384"/>
      <c r="F16" s="384"/>
    </row>
    <row r="17" spans="2:6" ht="24" customHeight="1">
      <c r="B17" s="566" t="s">
        <v>61</v>
      </c>
      <c r="C17" s="566"/>
      <c r="D17" s="566"/>
      <c r="E17" s="566"/>
      <c r="F17" s="566"/>
    </row>
    <row r="18" spans="2:7" s="4" customFormat="1" ht="24" customHeight="1">
      <c r="B18" s="379"/>
      <c r="C18" s="379"/>
      <c r="D18" s="379"/>
      <c r="E18" s="379"/>
      <c r="F18" s="386"/>
      <c r="G18" s="1"/>
    </row>
    <row r="19" spans="2:6" ht="24" customHeight="1">
      <c r="B19" s="379"/>
      <c r="C19" s="379"/>
      <c r="D19" s="379"/>
      <c r="E19" s="379"/>
      <c r="F19" s="386"/>
    </row>
  </sheetData>
  <sheetProtection/>
  <mergeCells count="7">
    <mergeCell ref="B15:F15"/>
    <mergeCell ref="B17:F17"/>
    <mergeCell ref="B2:F2"/>
    <mergeCell ref="B3:F3"/>
    <mergeCell ref="B4:F4"/>
    <mergeCell ref="B11:F11"/>
    <mergeCell ref="B5:F5"/>
  </mergeCells>
  <printOptions horizontalCentered="1"/>
  <pageMargins left="0" right="0" top="0.98" bottom="0.98" header="0.51" footer="0.51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4"/>
  <sheetViews>
    <sheetView showGridLines="0" zoomScalePageLayoutView="0" workbookViewId="0" topLeftCell="C1">
      <selection activeCell="Z8" sqref="Z8"/>
    </sheetView>
  </sheetViews>
  <sheetFormatPr defaultColWidth="11.421875" defaultRowHeight="12.75"/>
  <cols>
    <col min="1" max="2" width="3.7109375" style="135" hidden="1" customWidth="1"/>
    <col min="3" max="3" width="3.7109375" style="135" customWidth="1"/>
    <col min="4" max="4" width="7.7109375" style="136" customWidth="1"/>
    <col min="5" max="5" width="3.7109375" style="137" customWidth="1"/>
    <col min="6" max="6" width="6.7109375" style="136" customWidth="1"/>
    <col min="7" max="7" width="3.7109375" style="137" customWidth="1"/>
    <col min="8" max="8" width="6.7109375" style="137" customWidth="1"/>
    <col min="9" max="9" width="3.7109375" style="134" customWidth="1"/>
    <col min="10" max="10" width="6.7109375" style="137" customWidth="1"/>
    <col min="11" max="11" width="3.7109375" style="134" customWidth="1"/>
    <col min="12" max="12" width="7.421875" style="138" customWidth="1"/>
    <col min="13" max="13" width="3.7109375" style="134" customWidth="1"/>
    <col min="14" max="14" width="11.421875" style="134" customWidth="1"/>
    <col min="15" max="15" width="7.7109375" style="136" customWidth="1"/>
    <col min="16" max="16" width="3.7109375" style="137" customWidth="1"/>
    <col min="17" max="17" width="6.7109375" style="136" customWidth="1"/>
    <col min="18" max="18" width="3.7109375" style="137" customWidth="1"/>
    <col min="19" max="19" width="6.7109375" style="138" customWidth="1"/>
    <col min="20" max="20" width="3.7109375" style="134" customWidth="1"/>
    <col min="21" max="21" width="6.7109375" style="138" customWidth="1"/>
    <col min="22" max="22" width="3.7109375" style="134" customWidth="1"/>
    <col min="23" max="23" width="7.421875" style="138" customWidth="1"/>
    <col min="24" max="24" width="3.7109375" style="134" customWidth="1"/>
    <col min="25" max="26" width="11.57421875" style="0" customWidth="1"/>
    <col min="27" max="32" width="11.421875" style="134" customWidth="1"/>
    <col min="33" max="33" width="7.421875" style="139" customWidth="1"/>
    <col min="34" max="34" width="3.7109375" style="134" customWidth="1"/>
    <col min="35" max="16384" width="11.421875" style="134" customWidth="1"/>
  </cols>
  <sheetData>
    <row r="1" spans="1:22" ht="28.5" customHeight="1">
      <c r="A1" s="140"/>
      <c r="B1" s="140"/>
      <c r="C1" s="140"/>
      <c r="D1" s="141"/>
      <c r="E1" s="142"/>
      <c r="F1" s="141"/>
      <c r="G1" s="142"/>
      <c r="I1" s="143"/>
      <c r="J1" s="142"/>
      <c r="K1" s="143"/>
      <c r="O1" s="141"/>
      <c r="P1" s="142"/>
      <c r="Q1" s="141"/>
      <c r="R1" s="142"/>
      <c r="T1" s="143"/>
      <c r="U1" s="250"/>
      <c r="V1" s="143"/>
    </row>
    <row r="2" spans="5:21" ht="12.75" customHeight="1">
      <c r="E2" s="144"/>
      <c r="G2" s="144"/>
      <c r="J2" s="144"/>
      <c r="P2" s="144"/>
      <c r="R2" s="144"/>
      <c r="U2" s="251"/>
    </row>
    <row r="3" spans="5:21" ht="19.5">
      <c r="E3" s="144"/>
      <c r="G3" s="144"/>
      <c r="J3" s="144"/>
      <c r="P3" s="144"/>
      <c r="R3" s="144"/>
      <c r="U3" s="251"/>
    </row>
    <row r="4" spans="8:19" ht="13.5" thickBot="1">
      <c r="H4" s="145"/>
      <c r="S4" s="244"/>
    </row>
    <row r="5" spans="1:33" s="5" customFormat="1" ht="24" customHeight="1" thickBot="1">
      <c r="A5" s="223"/>
      <c r="B5" s="223"/>
      <c r="C5" s="223"/>
      <c r="D5" s="576" t="s">
        <v>53</v>
      </c>
      <c r="E5" s="577"/>
      <c r="F5" s="577"/>
      <c r="G5" s="577"/>
      <c r="H5" s="577"/>
      <c r="I5" s="577"/>
      <c r="J5" s="577"/>
      <c r="K5" s="577"/>
      <c r="L5" s="577"/>
      <c r="M5" s="578"/>
      <c r="O5" s="576" t="s">
        <v>54</v>
      </c>
      <c r="P5" s="577"/>
      <c r="Q5" s="577"/>
      <c r="R5" s="577"/>
      <c r="S5" s="577"/>
      <c r="T5" s="577"/>
      <c r="U5" s="577"/>
      <c r="V5" s="577"/>
      <c r="W5" s="577"/>
      <c r="X5" s="578"/>
      <c r="Y5" s="4"/>
      <c r="Z5" s="4"/>
      <c r="AG5" s="224"/>
    </row>
    <row r="6" spans="5:21" ht="15">
      <c r="E6" s="146"/>
      <c r="G6" s="146"/>
      <c r="H6" s="145"/>
      <c r="J6" s="146"/>
      <c r="P6" s="146"/>
      <c r="R6" s="146"/>
      <c r="S6" s="244"/>
      <c r="U6" s="252"/>
    </row>
    <row r="7" spans="8:19" ht="13.5" thickBot="1">
      <c r="H7" s="145"/>
      <c r="S7" s="244"/>
    </row>
    <row r="8" spans="1:34" ht="39" thickBot="1">
      <c r="A8" s="147"/>
      <c r="B8" s="148"/>
      <c r="C8" s="148"/>
      <c r="D8" s="149" t="s">
        <v>40</v>
      </c>
      <c r="E8" s="150" t="s">
        <v>41</v>
      </c>
      <c r="F8" s="149" t="s">
        <v>42</v>
      </c>
      <c r="G8" s="150" t="s">
        <v>41</v>
      </c>
      <c r="H8" s="151" t="s">
        <v>38</v>
      </c>
      <c r="I8" s="150" t="s">
        <v>41</v>
      </c>
      <c r="J8" s="151" t="s">
        <v>39</v>
      </c>
      <c r="K8" s="150" t="s">
        <v>41</v>
      </c>
      <c r="L8" s="151" t="s">
        <v>43</v>
      </c>
      <c r="M8" s="152" t="s">
        <v>41</v>
      </c>
      <c r="O8" s="229" t="s">
        <v>40</v>
      </c>
      <c r="P8" s="150" t="s">
        <v>41</v>
      </c>
      <c r="Q8" s="225" t="s">
        <v>42</v>
      </c>
      <c r="R8" s="150" t="s">
        <v>41</v>
      </c>
      <c r="S8" s="227" t="s">
        <v>38</v>
      </c>
      <c r="T8" s="150" t="s">
        <v>41</v>
      </c>
      <c r="U8" s="227" t="s">
        <v>39</v>
      </c>
      <c r="V8" s="150" t="s">
        <v>41</v>
      </c>
      <c r="W8" s="227" t="s">
        <v>43</v>
      </c>
      <c r="X8" s="152" t="s">
        <v>41</v>
      </c>
      <c r="AG8" s="153" t="s">
        <v>44</v>
      </c>
      <c r="AH8" s="154" t="s">
        <v>41</v>
      </c>
    </row>
    <row r="9" spans="1:34" ht="13.5" thickBot="1">
      <c r="A9" s="155"/>
      <c r="B9" s="148"/>
      <c r="C9" s="148"/>
      <c r="D9" s="156"/>
      <c r="E9" s="157">
        <v>0</v>
      </c>
      <c r="F9" s="156"/>
      <c r="G9" s="157">
        <v>0</v>
      </c>
      <c r="H9" s="158"/>
      <c r="I9" s="157">
        <v>0</v>
      </c>
      <c r="J9" s="158"/>
      <c r="K9" s="157">
        <v>0</v>
      </c>
      <c r="L9" s="158"/>
      <c r="M9" s="159">
        <v>0</v>
      </c>
      <c r="O9" s="237"/>
      <c r="P9" s="238">
        <v>0</v>
      </c>
      <c r="Q9" s="226"/>
      <c r="R9" s="157">
        <v>0</v>
      </c>
      <c r="S9" s="228"/>
      <c r="T9" s="157">
        <v>0</v>
      </c>
      <c r="U9" s="228"/>
      <c r="V9" s="157">
        <v>0</v>
      </c>
      <c r="W9" s="228"/>
      <c r="X9" s="159">
        <v>0</v>
      </c>
      <c r="AG9" s="160"/>
      <c r="AH9" s="161">
        <v>0</v>
      </c>
    </row>
    <row r="10" spans="1:34" ht="15" customHeight="1">
      <c r="A10" s="162"/>
      <c r="B10" s="163"/>
      <c r="C10" s="163"/>
      <c r="D10" s="164"/>
      <c r="E10" s="165">
        <v>1</v>
      </c>
      <c r="F10" s="164"/>
      <c r="G10" s="165">
        <v>1</v>
      </c>
      <c r="H10" s="166"/>
      <c r="I10" s="167">
        <v>1</v>
      </c>
      <c r="J10" s="166"/>
      <c r="K10" s="165">
        <v>1</v>
      </c>
      <c r="L10" s="166"/>
      <c r="M10" s="168">
        <v>1</v>
      </c>
      <c r="O10" s="230"/>
      <c r="P10" s="170">
        <v>1</v>
      </c>
      <c r="Q10" s="164"/>
      <c r="R10" s="170">
        <v>1</v>
      </c>
      <c r="S10" s="166"/>
      <c r="T10" s="170">
        <v>1</v>
      </c>
      <c r="U10" s="166"/>
      <c r="V10" s="170">
        <v>1</v>
      </c>
      <c r="W10" s="239"/>
      <c r="X10" s="241">
        <v>1</v>
      </c>
      <c r="AG10" s="160">
        <v>0.01</v>
      </c>
      <c r="AH10" s="161">
        <v>1</v>
      </c>
    </row>
    <row r="11" spans="1:34" ht="15" customHeight="1">
      <c r="A11" s="162"/>
      <c r="B11" s="163"/>
      <c r="C11" s="163"/>
      <c r="D11" s="169"/>
      <c r="E11" s="170">
        <v>2</v>
      </c>
      <c r="F11" s="169"/>
      <c r="G11" s="170">
        <v>2</v>
      </c>
      <c r="H11" s="342">
        <v>0.5</v>
      </c>
      <c r="I11" s="172">
        <v>2</v>
      </c>
      <c r="J11" s="171">
        <v>4</v>
      </c>
      <c r="K11" s="170">
        <v>2</v>
      </c>
      <c r="L11" s="171">
        <v>2</v>
      </c>
      <c r="M11" s="173">
        <v>2</v>
      </c>
      <c r="O11" s="231"/>
      <c r="P11" s="170">
        <v>2</v>
      </c>
      <c r="Q11" s="169"/>
      <c r="R11" s="170">
        <v>2</v>
      </c>
      <c r="S11" s="342">
        <v>0.5</v>
      </c>
      <c r="T11" s="170">
        <v>2</v>
      </c>
      <c r="U11" s="171">
        <v>3.5</v>
      </c>
      <c r="V11" s="170">
        <v>2</v>
      </c>
      <c r="W11" s="240">
        <v>1.8</v>
      </c>
      <c r="X11" s="242">
        <v>2</v>
      </c>
      <c r="AG11" s="160">
        <v>8</v>
      </c>
      <c r="AH11" s="161">
        <v>2</v>
      </c>
    </row>
    <row r="12" spans="1:34" ht="15" customHeight="1">
      <c r="A12" s="162"/>
      <c r="B12" s="163"/>
      <c r="C12" s="163"/>
      <c r="D12" s="169">
        <v>-7</v>
      </c>
      <c r="E12" s="170">
        <v>3</v>
      </c>
      <c r="F12" s="169">
        <v>-9.2</v>
      </c>
      <c r="G12" s="170">
        <v>3</v>
      </c>
      <c r="H12" s="171">
        <v>0.96</v>
      </c>
      <c r="I12" s="172">
        <v>3</v>
      </c>
      <c r="J12" s="171">
        <v>5.4</v>
      </c>
      <c r="K12" s="170">
        <v>3</v>
      </c>
      <c r="L12" s="171">
        <v>2.55</v>
      </c>
      <c r="M12" s="173">
        <v>3</v>
      </c>
      <c r="O12" s="231">
        <v>-7</v>
      </c>
      <c r="P12" s="170">
        <v>3</v>
      </c>
      <c r="Q12" s="231">
        <v>-9</v>
      </c>
      <c r="R12" s="170">
        <v>3</v>
      </c>
      <c r="S12" s="245">
        <v>0.79</v>
      </c>
      <c r="T12" s="170">
        <v>3</v>
      </c>
      <c r="U12" s="245">
        <v>4.8</v>
      </c>
      <c r="V12" s="170">
        <v>3</v>
      </c>
      <c r="W12" s="253">
        <v>2.4</v>
      </c>
      <c r="X12" s="242">
        <v>3</v>
      </c>
      <c r="AG12" s="160">
        <v>8.5</v>
      </c>
      <c r="AH12" s="161">
        <v>3</v>
      </c>
    </row>
    <row r="13" spans="1:34" ht="15" customHeight="1">
      <c r="A13" s="162"/>
      <c r="B13" s="163"/>
      <c r="C13" s="163"/>
      <c r="D13" s="169">
        <v>-6.8</v>
      </c>
      <c r="E13" s="170">
        <v>4</v>
      </c>
      <c r="F13" s="169">
        <v>-8.9</v>
      </c>
      <c r="G13" s="170">
        <v>4</v>
      </c>
      <c r="H13" s="171"/>
      <c r="I13" s="172">
        <v>4</v>
      </c>
      <c r="J13" s="171">
        <v>5.7</v>
      </c>
      <c r="K13" s="170">
        <v>4</v>
      </c>
      <c r="L13" s="171">
        <v>3</v>
      </c>
      <c r="M13" s="173">
        <v>4</v>
      </c>
      <c r="O13" s="231">
        <v>-6.8</v>
      </c>
      <c r="P13" s="170">
        <v>4</v>
      </c>
      <c r="Q13" s="231">
        <v>-8.8</v>
      </c>
      <c r="R13" s="170">
        <v>4</v>
      </c>
      <c r="S13" s="245"/>
      <c r="T13" s="170">
        <v>4</v>
      </c>
      <c r="U13" s="245">
        <v>5.2</v>
      </c>
      <c r="V13" s="170">
        <v>4</v>
      </c>
      <c r="W13" s="253">
        <v>2.8</v>
      </c>
      <c r="X13" s="242">
        <v>4</v>
      </c>
      <c r="AG13" s="160">
        <v>9</v>
      </c>
      <c r="AH13" s="161">
        <v>4</v>
      </c>
    </row>
    <row r="14" spans="1:34" ht="15" customHeight="1">
      <c r="A14" s="162"/>
      <c r="B14" s="163"/>
      <c r="C14" s="163"/>
      <c r="D14" s="174">
        <v>-6.6</v>
      </c>
      <c r="E14" s="170">
        <v>5</v>
      </c>
      <c r="F14" s="174">
        <v>-8.6</v>
      </c>
      <c r="G14" s="170">
        <v>5</v>
      </c>
      <c r="H14" s="175">
        <v>0.98</v>
      </c>
      <c r="I14" s="172">
        <v>5</v>
      </c>
      <c r="J14" s="175">
        <v>6</v>
      </c>
      <c r="K14" s="170">
        <v>5</v>
      </c>
      <c r="L14" s="175">
        <v>3.45</v>
      </c>
      <c r="M14" s="173">
        <v>5</v>
      </c>
      <c r="O14" s="232">
        <v>-6.6</v>
      </c>
      <c r="P14" s="170">
        <v>5</v>
      </c>
      <c r="Q14" s="232">
        <v>-8.6</v>
      </c>
      <c r="R14" s="170">
        <v>5</v>
      </c>
      <c r="S14" s="246">
        <v>0.81</v>
      </c>
      <c r="T14" s="172">
        <v>5</v>
      </c>
      <c r="U14" s="246">
        <v>5.6</v>
      </c>
      <c r="V14" s="170">
        <v>5</v>
      </c>
      <c r="W14" s="254">
        <v>3.2</v>
      </c>
      <c r="X14" s="242">
        <v>5</v>
      </c>
      <c r="AG14" s="160">
        <v>9.5</v>
      </c>
      <c r="AH14" s="161">
        <v>5</v>
      </c>
    </row>
    <row r="15" spans="1:34" ht="15" customHeight="1">
      <c r="A15" s="162"/>
      <c r="B15" s="163"/>
      <c r="C15" s="163"/>
      <c r="D15" s="169">
        <v>-6.4</v>
      </c>
      <c r="E15" s="170">
        <v>6</v>
      </c>
      <c r="F15" s="169">
        <v>-8.3</v>
      </c>
      <c r="G15" s="170">
        <v>6</v>
      </c>
      <c r="H15" s="171"/>
      <c r="I15" s="172">
        <v>6</v>
      </c>
      <c r="J15" s="171">
        <v>6.3</v>
      </c>
      <c r="K15" s="170">
        <v>6</v>
      </c>
      <c r="L15" s="171">
        <v>3.85</v>
      </c>
      <c r="M15" s="173">
        <v>6</v>
      </c>
      <c r="O15" s="231">
        <v>-6.4</v>
      </c>
      <c r="P15" s="170">
        <v>6</v>
      </c>
      <c r="Q15" s="231">
        <v>-8.4</v>
      </c>
      <c r="R15" s="170">
        <v>6</v>
      </c>
      <c r="S15" s="245"/>
      <c r="T15" s="172">
        <v>6</v>
      </c>
      <c r="U15" s="245">
        <v>5.9</v>
      </c>
      <c r="V15" s="170">
        <v>6</v>
      </c>
      <c r="W15" s="253">
        <v>3.5</v>
      </c>
      <c r="X15" s="242">
        <v>6</v>
      </c>
      <c r="AG15" s="160">
        <v>10</v>
      </c>
      <c r="AH15" s="161">
        <v>6</v>
      </c>
    </row>
    <row r="16" spans="1:34" ht="15" customHeight="1">
      <c r="A16" s="162"/>
      <c r="B16" s="163"/>
      <c r="C16" s="163"/>
      <c r="D16" s="169">
        <v>-6.1</v>
      </c>
      <c r="E16" s="170">
        <v>7</v>
      </c>
      <c r="F16" s="169">
        <v>-8.1</v>
      </c>
      <c r="G16" s="170">
        <v>7</v>
      </c>
      <c r="H16" s="171">
        <v>1.01</v>
      </c>
      <c r="I16" s="172">
        <v>7</v>
      </c>
      <c r="J16" s="171">
        <v>6.6</v>
      </c>
      <c r="K16" s="170">
        <v>7</v>
      </c>
      <c r="L16" s="171">
        <v>4.25</v>
      </c>
      <c r="M16" s="173">
        <v>7</v>
      </c>
      <c r="O16" s="231">
        <v>-6.2</v>
      </c>
      <c r="P16" s="170">
        <v>7</v>
      </c>
      <c r="Q16" s="231">
        <v>-8.3</v>
      </c>
      <c r="R16" s="170">
        <v>7</v>
      </c>
      <c r="S16" s="245">
        <v>0.86</v>
      </c>
      <c r="T16" s="172">
        <v>7</v>
      </c>
      <c r="U16" s="245">
        <v>6.1</v>
      </c>
      <c r="V16" s="170">
        <v>7</v>
      </c>
      <c r="W16" s="253">
        <v>3.75</v>
      </c>
      <c r="X16" s="242">
        <v>7</v>
      </c>
      <c r="AG16" s="160">
        <v>10.5</v>
      </c>
      <c r="AH16" s="161">
        <v>7</v>
      </c>
    </row>
    <row r="17" spans="1:34" ht="15" customHeight="1">
      <c r="A17" s="162"/>
      <c r="B17" s="163"/>
      <c r="C17" s="163"/>
      <c r="D17" s="169">
        <v>-5.9</v>
      </c>
      <c r="E17" s="170">
        <v>8</v>
      </c>
      <c r="F17" s="169">
        <v>-7.9</v>
      </c>
      <c r="G17" s="170">
        <v>8</v>
      </c>
      <c r="H17" s="171"/>
      <c r="I17" s="172">
        <v>8</v>
      </c>
      <c r="J17" s="171">
        <v>6.9</v>
      </c>
      <c r="K17" s="170">
        <v>8</v>
      </c>
      <c r="L17" s="171">
        <v>4.65</v>
      </c>
      <c r="M17" s="173">
        <v>8</v>
      </c>
      <c r="O17" s="231">
        <v>-6.1</v>
      </c>
      <c r="P17" s="170">
        <v>8</v>
      </c>
      <c r="Q17" s="231">
        <v>-8.2</v>
      </c>
      <c r="R17" s="170">
        <v>8</v>
      </c>
      <c r="S17" s="245"/>
      <c r="T17" s="172">
        <v>8</v>
      </c>
      <c r="U17" s="245">
        <v>6.3</v>
      </c>
      <c r="V17" s="170">
        <v>8</v>
      </c>
      <c r="W17" s="253">
        <v>4</v>
      </c>
      <c r="X17" s="242">
        <v>8</v>
      </c>
      <c r="AG17" s="160">
        <v>11</v>
      </c>
      <c r="AH17" s="161">
        <v>8</v>
      </c>
    </row>
    <row r="18" spans="1:34" ht="15" customHeight="1">
      <c r="A18" s="162"/>
      <c r="B18" s="163"/>
      <c r="C18" s="163"/>
      <c r="D18" s="169">
        <v>-5.8</v>
      </c>
      <c r="E18" s="170">
        <v>9</v>
      </c>
      <c r="F18" s="169">
        <v>-7.6</v>
      </c>
      <c r="G18" s="170">
        <v>9</v>
      </c>
      <c r="H18" s="171">
        <v>1.05</v>
      </c>
      <c r="I18" s="172">
        <v>9</v>
      </c>
      <c r="J18" s="171">
        <v>7.2</v>
      </c>
      <c r="K18" s="170">
        <v>9</v>
      </c>
      <c r="L18" s="171">
        <v>5.05</v>
      </c>
      <c r="M18" s="173">
        <v>9</v>
      </c>
      <c r="O18" s="231">
        <v>-6</v>
      </c>
      <c r="P18" s="170">
        <v>9</v>
      </c>
      <c r="Q18" s="231">
        <v>-8</v>
      </c>
      <c r="R18" s="170">
        <v>9</v>
      </c>
      <c r="S18" s="245">
        <v>0.91</v>
      </c>
      <c r="T18" s="172">
        <v>9</v>
      </c>
      <c r="U18" s="245">
        <v>6.5</v>
      </c>
      <c r="V18" s="170">
        <v>9</v>
      </c>
      <c r="W18" s="342">
        <v>4.25</v>
      </c>
      <c r="X18" s="242">
        <v>9</v>
      </c>
      <c r="AG18" s="160">
        <v>11.6</v>
      </c>
      <c r="AH18" s="161">
        <v>9</v>
      </c>
    </row>
    <row r="19" spans="1:34" ht="15" customHeight="1">
      <c r="A19" s="162"/>
      <c r="B19" s="163"/>
      <c r="C19" s="163"/>
      <c r="D19" s="176">
        <v>-5.6</v>
      </c>
      <c r="E19" s="170">
        <v>10</v>
      </c>
      <c r="F19" s="176">
        <v>-7.4</v>
      </c>
      <c r="G19" s="170">
        <v>10</v>
      </c>
      <c r="H19" s="177"/>
      <c r="I19" s="172">
        <v>10</v>
      </c>
      <c r="J19" s="177">
        <v>7.5</v>
      </c>
      <c r="K19" s="170">
        <v>10</v>
      </c>
      <c r="L19" s="177">
        <v>5.45</v>
      </c>
      <c r="M19" s="173">
        <v>10</v>
      </c>
      <c r="O19" s="233">
        <v>-5.9</v>
      </c>
      <c r="P19" s="170">
        <v>10</v>
      </c>
      <c r="Q19" s="233">
        <v>-7.9</v>
      </c>
      <c r="R19" s="170">
        <v>10</v>
      </c>
      <c r="S19" s="247"/>
      <c r="T19" s="172">
        <v>10</v>
      </c>
      <c r="U19" s="247">
        <v>6.7</v>
      </c>
      <c r="V19" s="170">
        <v>10</v>
      </c>
      <c r="W19" s="255">
        <v>4.5</v>
      </c>
      <c r="X19" s="242">
        <v>10</v>
      </c>
      <c r="AG19" s="160">
        <v>12.2</v>
      </c>
      <c r="AH19" s="161">
        <v>10</v>
      </c>
    </row>
    <row r="20" spans="1:34" ht="15" customHeight="1">
      <c r="A20" s="162"/>
      <c r="B20" s="163"/>
      <c r="C20" s="163"/>
      <c r="D20" s="169">
        <v>-5.5</v>
      </c>
      <c r="E20" s="170">
        <v>11</v>
      </c>
      <c r="F20" s="169">
        <v>-7.2</v>
      </c>
      <c r="G20" s="170">
        <v>11</v>
      </c>
      <c r="H20" s="171">
        <v>1.07</v>
      </c>
      <c r="I20" s="172">
        <v>11</v>
      </c>
      <c r="J20" s="171">
        <v>7.8</v>
      </c>
      <c r="K20" s="170">
        <v>11</v>
      </c>
      <c r="L20" s="171">
        <v>5.85</v>
      </c>
      <c r="M20" s="173">
        <v>11</v>
      </c>
      <c r="O20" s="231">
        <v>-5.8</v>
      </c>
      <c r="P20" s="170">
        <v>11</v>
      </c>
      <c r="Q20" s="231">
        <v>-7.8</v>
      </c>
      <c r="R20" s="170">
        <v>11</v>
      </c>
      <c r="S20" s="245">
        <v>0.94</v>
      </c>
      <c r="T20" s="172">
        <v>11</v>
      </c>
      <c r="U20" s="245">
        <v>6.9</v>
      </c>
      <c r="V20" s="170">
        <v>11</v>
      </c>
      <c r="W20" s="253">
        <v>4.75</v>
      </c>
      <c r="X20" s="242">
        <v>11</v>
      </c>
      <c r="AG20" s="160">
        <v>12.8</v>
      </c>
      <c r="AH20" s="161">
        <v>11</v>
      </c>
    </row>
    <row r="21" spans="1:34" ht="15" customHeight="1">
      <c r="A21" s="162"/>
      <c r="B21" s="163"/>
      <c r="C21" s="163"/>
      <c r="D21" s="169">
        <v>-5.4</v>
      </c>
      <c r="E21" s="170">
        <v>12</v>
      </c>
      <c r="F21" s="169">
        <v>-7</v>
      </c>
      <c r="G21" s="170">
        <v>12</v>
      </c>
      <c r="H21" s="171"/>
      <c r="I21" s="172">
        <v>12</v>
      </c>
      <c r="J21" s="171">
        <v>8.1</v>
      </c>
      <c r="K21" s="170">
        <v>12</v>
      </c>
      <c r="L21" s="171">
        <v>6.25</v>
      </c>
      <c r="M21" s="173">
        <v>12</v>
      </c>
      <c r="O21" s="231"/>
      <c r="P21" s="170">
        <v>12</v>
      </c>
      <c r="Q21" s="231">
        <v>-7.7</v>
      </c>
      <c r="R21" s="170">
        <v>12</v>
      </c>
      <c r="S21" s="245"/>
      <c r="T21" s="172">
        <v>12</v>
      </c>
      <c r="U21" s="245">
        <v>7.1</v>
      </c>
      <c r="V21" s="170">
        <v>12</v>
      </c>
      <c r="W21" s="253">
        <v>5</v>
      </c>
      <c r="X21" s="242">
        <v>12</v>
      </c>
      <c r="AG21" s="160">
        <v>13.4</v>
      </c>
      <c r="AH21" s="161">
        <v>12</v>
      </c>
    </row>
    <row r="22" spans="1:34" ht="15" customHeight="1">
      <c r="A22" s="162"/>
      <c r="B22" s="163"/>
      <c r="C22" s="163"/>
      <c r="D22" s="169">
        <v>-5.3</v>
      </c>
      <c r="E22" s="170">
        <v>13</v>
      </c>
      <c r="F22" s="169">
        <v>-6.8</v>
      </c>
      <c r="G22" s="170">
        <v>13</v>
      </c>
      <c r="H22" s="171">
        <v>1.09</v>
      </c>
      <c r="I22" s="172">
        <v>13</v>
      </c>
      <c r="J22" s="171">
        <v>8.3</v>
      </c>
      <c r="K22" s="170">
        <v>13</v>
      </c>
      <c r="L22" s="171">
        <v>6.5</v>
      </c>
      <c r="M22" s="173">
        <v>13</v>
      </c>
      <c r="O22" s="231">
        <v>-5.7</v>
      </c>
      <c r="P22" s="170">
        <v>13</v>
      </c>
      <c r="Q22" s="231">
        <v>-7.5</v>
      </c>
      <c r="R22" s="170">
        <v>13</v>
      </c>
      <c r="S22" s="245">
        <v>0.98</v>
      </c>
      <c r="T22" s="172">
        <v>13</v>
      </c>
      <c r="U22" s="245">
        <v>7.3</v>
      </c>
      <c r="V22" s="170">
        <v>13</v>
      </c>
      <c r="W22" s="253">
        <v>5.25</v>
      </c>
      <c r="X22" s="242">
        <v>13</v>
      </c>
      <c r="AG22" s="160">
        <v>14</v>
      </c>
      <c r="AH22" s="161">
        <v>13</v>
      </c>
    </row>
    <row r="23" spans="1:34" ht="15" customHeight="1">
      <c r="A23" s="162"/>
      <c r="B23" s="163"/>
      <c r="C23" s="163"/>
      <c r="D23" s="169">
        <v>-5.2</v>
      </c>
      <c r="E23" s="170">
        <v>14</v>
      </c>
      <c r="F23" s="169">
        <v>-6.7</v>
      </c>
      <c r="G23" s="170">
        <v>14</v>
      </c>
      <c r="H23" s="171"/>
      <c r="I23" s="172">
        <v>14</v>
      </c>
      <c r="J23" s="171">
        <v>8.5</v>
      </c>
      <c r="K23" s="170">
        <v>14</v>
      </c>
      <c r="L23" s="171">
        <v>6.75</v>
      </c>
      <c r="M23" s="173">
        <v>14</v>
      </c>
      <c r="O23" s="231">
        <v>-5.6</v>
      </c>
      <c r="P23" s="170">
        <v>14</v>
      </c>
      <c r="Q23" s="231">
        <v>-7.4</v>
      </c>
      <c r="R23" s="170">
        <v>14</v>
      </c>
      <c r="S23" s="245">
        <v>1.02</v>
      </c>
      <c r="T23" s="172">
        <v>14</v>
      </c>
      <c r="U23" s="245">
        <v>7.5</v>
      </c>
      <c r="V23" s="170">
        <v>14</v>
      </c>
      <c r="W23" s="253">
        <v>5.5</v>
      </c>
      <c r="X23" s="242">
        <v>14</v>
      </c>
      <c r="AG23" s="160">
        <v>14.8</v>
      </c>
      <c r="AH23" s="161">
        <v>14</v>
      </c>
    </row>
    <row r="24" spans="1:34" ht="15" customHeight="1">
      <c r="A24" s="162"/>
      <c r="B24" s="163"/>
      <c r="C24" s="163"/>
      <c r="D24" s="174"/>
      <c r="E24" s="170">
        <v>15</v>
      </c>
      <c r="F24" s="174">
        <v>-6.6</v>
      </c>
      <c r="G24" s="170">
        <v>15</v>
      </c>
      <c r="H24" s="175">
        <v>1.12</v>
      </c>
      <c r="I24" s="172">
        <v>15</v>
      </c>
      <c r="J24" s="175">
        <v>8.7</v>
      </c>
      <c r="K24" s="170">
        <v>15</v>
      </c>
      <c r="L24" s="175">
        <v>7</v>
      </c>
      <c r="M24" s="173">
        <v>15</v>
      </c>
      <c r="O24" s="232"/>
      <c r="P24" s="170">
        <v>15</v>
      </c>
      <c r="Q24" s="232">
        <v>-7.3</v>
      </c>
      <c r="R24" s="170">
        <v>15</v>
      </c>
      <c r="S24" s="246">
        <v>1.06</v>
      </c>
      <c r="T24" s="172">
        <v>15</v>
      </c>
      <c r="U24" s="246">
        <v>7.7</v>
      </c>
      <c r="V24" s="170">
        <v>15</v>
      </c>
      <c r="W24" s="254">
        <v>5.75</v>
      </c>
      <c r="X24" s="242">
        <v>15</v>
      </c>
      <c r="AG24" s="160">
        <v>15.6</v>
      </c>
      <c r="AH24" s="161">
        <v>15</v>
      </c>
    </row>
    <row r="25" spans="1:34" ht="15" customHeight="1">
      <c r="A25" s="162"/>
      <c r="B25" s="163"/>
      <c r="C25" s="163"/>
      <c r="D25" s="169">
        <v>-5.1</v>
      </c>
      <c r="E25" s="170">
        <v>16</v>
      </c>
      <c r="F25" s="169">
        <v>-6.5</v>
      </c>
      <c r="G25" s="170">
        <v>16</v>
      </c>
      <c r="H25" s="171"/>
      <c r="I25" s="172">
        <v>16</v>
      </c>
      <c r="J25" s="171">
        <v>8.9</v>
      </c>
      <c r="K25" s="170">
        <v>16</v>
      </c>
      <c r="L25" s="171">
        <v>7.25</v>
      </c>
      <c r="M25" s="173">
        <v>16</v>
      </c>
      <c r="O25" s="231">
        <v>-5.5</v>
      </c>
      <c r="P25" s="170">
        <v>16</v>
      </c>
      <c r="Q25" s="231">
        <v>-7.1</v>
      </c>
      <c r="R25" s="170">
        <v>16</v>
      </c>
      <c r="S25" s="245">
        <v>1.09</v>
      </c>
      <c r="T25" s="172">
        <v>16</v>
      </c>
      <c r="U25" s="245">
        <v>7.9</v>
      </c>
      <c r="V25" s="170">
        <v>16</v>
      </c>
      <c r="W25" s="253">
        <v>6</v>
      </c>
      <c r="X25" s="242">
        <v>16</v>
      </c>
      <c r="AG25" s="160">
        <v>16.4</v>
      </c>
      <c r="AH25" s="161">
        <v>16</v>
      </c>
    </row>
    <row r="26" spans="1:34" ht="15" customHeight="1">
      <c r="A26" s="162"/>
      <c r="B26" s="163"/>
      <c r="C26" s="163"/>
      <c r="D26" s="169">
        <v>-5</v>
      </c>
      <c r="E26" s="170">
        <v>17</v>
      </c>
      <c r="F26" s="169">
        <v>-6.4</v>
      </c>
      <c r="G26" s="170">
        <v>17</v>
      </c>
      <c r="H26" s="171">
        <v>1.14</v>
      </c>
      <c r="I26" s="172">
        <v>17</v>
      </c>
      <c r="J26" s="171">
        <v>9.1</v>
      </c>
      <c r="K26" s="170">
        <v>17</v>
      </c>
      <c r="L26" s="171">
        <v>7.5</v>
      </c>
      <c r="M26" s="173">
        <v>17</v>
      </c>
      <c r="O26" s="231">
        <v>-5.4</v>
      </c>
      <c r="P26" s="170">
        <v>17</v>
      </c>
      <c r="Q26" s="231">
        <v>-7</v>
      </c>
      <c r="R26" s="170">
        <v>17</v>
      </c>
      <c r="S26" s="245"/>
      <c r="T26" s="172">
        <v>17</v>
      </c>
      <c r="U26" s="245">
        <v>8.1</v>
      </c>
      <c r="V26" s="170">
        <v>17</v>
      </c>
      <c r="W26" s="253">
        <v>6.25</v>
      </c>
      <c r="X26" s="242">
        <v>17</v>
      </c>
      <c r="AG26" s="160">
        <v>17.2</v>
      </c>
      <c r="AH26" s="161">
        <v>17</v>
      </c>
    </row>
    <row r="27" spans="1:34" ht="15" customHeight="1">
      <c r="A27" s="162"/>
      <c r="B27" s="163"/>
      <c r="C27" s="163"/>
      <c r="D27" s="169"/>
      <c r="E27" s="170">
        <v>18</v>
      </c>
      <c r="F27" s="169">
        <v>-6.3</v>
      </c>
      <c r="G27" s="170">
        <v>18</v>
      </c>
      <c r="H27" s="171"/>
      <c r="I27" s="172">
        <v>18</v>
      </c>
      <c r="J27" s="171">
        <v>9.3</v>
      </c>
      <c r="K27" s="170">
        <v>18</v>
      </c>
      <c r="L27" s="171">
        <v>7.75</v>
      </c>
      <c r="M27" s="173">
        <v>18</v>
      </c>
      <c r="O27" s="231"/>
      <c r="P27" s="170">
        <v>18</v>
      </c>
      <c r="Q27" s="231">
        <v>-6.9</v>
      </c>
      <c r="R27" s="170">
        <v>18</v>
      </c>
      <c r="S27" s="245">
        <v>1.12</v>
      </c>
      <c r="T27" s="172">
        <v>18</v>
      </c>
      <c r="U27" s="245">
        <v>8.3</v>
      </c>
      <c r="V27" s="170">
        <v>18</v>
      </c>
      <c r="W27" s="253">
        <v>6.5</v>
      </c>
      <c r="X27" s="242">
        <v>18</v>
      </c>
      <c r="AG27" s="160">
        <v>18</v>
      </c>
      <c r="AH27" s="161">
        <v>18</v>
      </c>
    </row>
    <row r="28" spans="1:34" ht="15" customHeight="1">
      <c r="A28" s="162"/>
      <c r="B28" s="163"/>
      <c r="C28" s="163"/>
      <c r="D28" s="169">
        <v>-4.9</v>
      </c>
      <c r="E28" s="170">
        <v>19</v>
      </c>
      <c r="F28" s="169">
        <v>-6.2</v>
      </c>
      <c r="G28" s="170">
        <v>19</v>
      </c>
      <c r="H28" s="171">
        <v>1.15</v>
      </c>
      <c r="I28" s="172">
        <v>19</v>
      </c>
      <c r="J28" s="171">
        <v>9.5</v>
      </c>
      <c r="K28" s="170">
        <v>19</v>
      </c>
      <c r="L28" s="171">
        <v>8</v>
      </c>
      <c r="M28" s="173">
        <v>19</v>
      </c>
      <c r="O28" s="231">
        <v>-5.3</v>
      </c>
      <c r="P28" s="170">
        <v>19</v>
      </c>
      <c r="Q28" s="231">
        <v>-6.8</v>
      </c>
      <c r="R28" s="170">
        <v>19</v>
      </c>
      <c r="S28" s="245"/>
      <c r="T28" s="172">
        <v>19</v>
      </c>
      <c r="U28" s="245">
        <v>8.5</v>
      </c>
      <c r="V28" s="170">
        <v>19</v>
      </c>
      <c r="W28" s="253">
        <v>6.75</v>
      </c>
      <c r="X28" s="242">
        <v>19</v>
      </c>
      <c r="AG28" s="160">
        <v>19</v>
      </c>
      <c r="AH28" s="161">
        <v>19</v>
      </c>
    </row>
    <row r="29" spans="1:34" ht="15" customHeight="1" thickBot="1">
      <c r="A29" s="162"/>
      <c r="B29" s="163"/>
      <c r="C29" s="163"/>
      <c r="D29" s="176"/>
      <c r="E29" s="170">
        <v>20</v>
      </c>
      <c r="F29" s="176">
        <v>-6.1</v>
      </c>
      <c r="G29" s="170">
        <v>20</v>
      </c>
      <c r="H29" s="177"/>
      <c r="I29" s="172">
        <v>20</v>
      </c>
      <c r="J29" s="177">
        <v>9.7</v>
      </c>
      <c r="K29" s="170">
        <v>20</v>
      </c>
      <c r="L29" s="177">
        <v>8.25</v>
      </c>
      <c r="M29" s="173">
        <v>20</v>
      </c>
      <c r="O29" s="233">
        <v>-5.2</v>
      </c>
      <c r="P29" s="170">
        <v>20</v>
      </c>
      <c r="Q29" s="233">
        <v>-6.7</v>
      </c>
      <c r="R29" s="170">
        <v>20</v>
      </c>
      <c r="S29" s="247">
        <v>1.14</v>
      </c>
      <c r="T29" s="172">
        <v>20</v>
      </c>
      <c r="U29" s="247">
        <v>8.7</v>
      </c>
      <c r="V29" s="170">
        <v>20</v>
      </c>
      <c r="W29" s="255">
        <v>7</v>
      </c>
      <c r="X29" s="242">
        <v>20</v>
      </c>
      <c r="AG29" s="160">
        <v>20</v>
      </c>
      <c r="AH29" s="161">
        <v>20</v>
      </c>
    </row>
    <row r="30" spans="1:34" ht="15" customHeight="1">
      <c r="A30" s="162"/>
      <c r="B30" s="163"/>
      <c r="C30" s="163"/>
      <c r="D30" s="164">
        <v>-4.8</v>
      </c>
      <c r="E30" s="170">
        <v>21</v>
      </c>
      <c r="F30" s="164">
        <v>-6</v>
      </c>
      <c r="G30" s="170">
        <v>21</v>
      </c>
      <c r="H30" s="166">
        <v>1.17</v>
      </c>
      <c r="I30" s="172">
        <v>21</v>
      </c>
      <c r="J30" s="166">
        <v>9.9</v>
      </c>
      <c r="K30" s="170">
        <v>21</v>
      </c>
      <c r="L30" s="166">
        <v>8.5</v>
      </c>
      <c r="M30" s="173">
        <v>21</v>
      </c>
      <c r="O30" s="230"/>
      <c r="P30" s="170">
        <v>21</v>
      </c>
      <c r="Q30" s="230">
        <v>-6.5</v>
      </c>
      <c r="R30" s="170">
        <v>21</v>
      </c>
      <c r="S30" s="248"/>
      <c r="T30" s="172">
        <v>21</v>
      </c>
      <c r="U30" s="248">
        <v>8.9</v>
      </c>
      <c r="V30" s="170">
        <v>21</v>
      </c>
      <c r="W30" s="256">
        <v>7.25</v>
      </c>
      <c r="X30" s="242">
        <v>21</v>
      </c>
      <c r="AG30" s="153"/>
      <c r="AH30" s="154"/>
    </row>
    <row r="31" spans="1:34" ht="15" customHeight="1">
      <c r="A31" s="162"/>
      <c r="B31" s="163"/>
      <c r="C31" s="163"/>
      <c r="D31" s="169"/>
      <c r="E31" s="170">
        <v>22</v>
      </c>
      <c r="F31" s="169"/>
      <c r="G31" s="170">
        <v>22</v>
      </c>
      <c r="H31" s="171">
        <v>1.19</v>
      </c>
      <c r="I31" s="172">
        <v>22</v>
      </c>
      <c r="J31" s="171">
        <v>10.1</v>
      </c>
      <c r="K31" s="170">
        <v>22</v>
      </c>
      <c r="L31" s="171">
        <v>8.75</v>
      </c>
      <c r="M31" s="173">
        <v>22</v>
      </c>
      <c r="O31" s="231">
        <v>-5.1</v>
      </c>
      <c r="P31" s="170">
        <v>22</v>
      </c>
      <c r="Q31" s="231">
        <v>-6.4</v>
      </c>
      <c r="R31" s="170">
        <v>22</v>
      </c>
      <c r="S31" s="245">
        <v>1.16</v>
      </c>
      <c r="T31" s="172">
        <v>22</v>
      </c>
      <c r="U31" s="245">
        <v>9.1</v>
      </c>
      <c r="V31" s="170">
        <v>22</v>
      </c>
      <c r="W31" s="253">
        <v>7.5</v>
      </c>
      <c r="X31" s="242">
        <v>22</v>
      </c>
      <c r="AG31" s="160"/>
      <c r="AH31" s="161"/>
    </row>
    <row r="32" spans="1:34" ht="15" customHeight="1">
      <c r="A32" s="162"/>
      <c r="B32" s="163"/>
      <c r="C32" s="163"/>
      <c r="D32" s="169"/>
      <c r="E32" s="170">
        <v>23</v>
      </c>
      <c r="F32" s="169">
        <v>-5.9</v>
      </c>
      <c r="G32" s="170">
        <v>23</v>
      </c>
      <c r="H32" s="171"/>
      <c r="I32" s="172">
        <v>23</v>
      </c>
      <c r="J32" s="171">
        <v>10.3</v>
      </c>
      <c r="K32" s="170">
        <v>23</v>
      </c>
      <c r="L32" s="171">
        <v>9</v>
      </c>
      <c r="M32" s="173">
        <v>23</v>
      </c>
      <c r="O32" s="231">
        <v>-5</v>
      </c>
      <c r="P32" s="170">
        <v>23</v>
      </c>
      <c r="Q32" s="231">
        <v>-6.3</v>
      </c>
      <c r="R32" s="170">
        <v>23</v>
      </c>
      <c r="S32" s="245"/>
      <c r="T32" s="172">
        <v>23</v>
      </c>
      <c r="U32" s="245">
        <v>9.3</v>
      </c>
      <c r="V32" s="170">
        <v>23</v>
      </c>
      <c r="W32" s="253">
        <v>7.75</v>
      </c>
      <c r="X32" s="242">
        <v>23</v>
      </c>
      <c r="AG32" s="160"/>
      <c r="AH32" s="161"/>
    </row>
    <row r="33" spans="1:34" ht="15" customHeight="1">
      <c r="A33" s="162"/>
      <c r="B33" s="163"/>
      <c r="C33" s="163"/>
      <c r="D33" s="169">
        <v>-4.7</v>
      </c>
      <c r="E33" s="170">
        <v>24</v>
      </c>
      <c r="F33" s="169">
        <v>-5.8</v>
      </c>
      <c r="G33" s="170">
        <v>24</v>
      </c>
      <c r="H33" s="171">
        <v>1.24</v>
      </c>
      <c r="I33" s="172">
        <v>24</v>
      </c>
      <c r="J33" s="171">
        <v>10.5</v>
      </c>
      <c r="K33" s="170">
        <v>24</v>
      </c>
      <c r="L33" s="171">
        <v>9.25</v>
      </c>
      <c r="M33" s="173">
        <v>24</v>
      </c>
      <c r="O33" s="231"/>
      <c r="P33" s="170">
        <v>24</v>
      </c>
      <c r="Q33" s="231">
        <v>-6.2</v>
      </c>
      <c r="R33" s="170">
        <v>24</v>
      </c>
      <c r="S33" s="245">
        <v>1.18</v>
      </c>
      <c r="T33" s="172">
        <v>24</v>
      </c>
      <c r="U33" s="245">
        <v>9.5</v>
      </c>
      <c r="V33" s="170">
        <v>24</v>
      </c>
      <c r="W33" s="253">
        <v>8</v>
      </c>
      <c r="X33" s="242">
        <v>24</v>
      </c>
      <c r="AG33" s="160"/>
      <c r="AH33" s="161"/>
    </row>
    <row r="34" spans="1:34" ht="15" customHeight="1">
      <c r="A34" s="162"/>
      <c r="B34" s="163"/>
      <c r="C34" s="163"/>
      <c r="D34" s="174"/>
      <c r="E34" s="170">
        <v>25</v>
      </c>
      <c r="F34" s="174"/>
      <c r="G34" s="170">
        <v>25</v>
      </c>
      <c r="H34" s="175">
        <v>1.26</v>
      </c>
      <c r="I34" s="172">
        <v>25</v>
      </c>
      <c r="J34" s="175">
        <v>10.7</v>
      </c>
      <c r="K34" s="170">
        <v>25</v>
      </c>
      <c r="L34" s="175">
        <v>9.5</v>
      </c>
      <c r="M34" s="173">
        <v>25</v>
      </c>
      <c r="O34" s="232">
        <v>-4.9</v>
      </c>
      <c r="P34" s="170">
        <v>25</v>
      </c>
      <c r="Q34" s="232">
        <v>-6.1</v>
      </c>
      <c r="R34" s="170">
        <v>25</v>
      </c>
      <c r="S34" s="246"/>
      <c r="T34" s="172">
        <v>25</v>
      </c>
      <c r="U34" s="246">
        <v>9.7</v>
      </c>
      <c r="V34" s="170">
        <v>25</v>
      </c>
      <c r="W34" s="254">
        <v>8.3</v>
      </c>
      <c r="X34" s="242">
        <v>25</v>
      </c>
      <c r="AG34" s="160"/>
      <c r="AH34" s="161"/>
    </row>
    <row r="35" spans="1:34" ht="15" customHeight="1">
      <c r="A35" s="162"/>
      <c r="B35" s="163"/>
      <c r="C35" s="163"/>
      <c r="D35" s="169"/>
      <c r="E35" s="170">
        <v>26</v>
      </c>
      <c r="F35" s="169">
        <v>-5.7</v>
      </c>
      <c r="G35" s="170">
        <v>26</v>
      </c>
      <c r="H35" s="171">
        <v>1.29</v>
      </c>
      <c r="I35" s="172">
        <v>26</v>
      </c>
      <c r="J35" s="171">
        <v>10.9</v>
      </c>
      <c r="K35" s="170">
        <v>26</v>
      </c>
      <c r="L35" s="171">
        <v>9.75</v>
      </c>
      <c r="M35" s="173">
        <v>26</v>
      </c>
      <c r="O35" s="231"/>
      <c r="P35" s="170">
        <v>26</v>
      </c>
      <c r="Q35" s="231"/>
      <c r="R35" s="170">
        <v>26</v>
      </c>
      <c r="S35" s="245">
        <v>1.22</v>
      </c>
      <c r="T35" s="172">
        <v>26</v>
      </c>
      <c r="U35" s="245">
        <v>9.9</v>
      </c>
      <c r="V35" s="170">
        <v>26</v>
      </c>
      <c r="W35" s="253">
        <v>8.6</v>
      </c>
      <c r="X35" s="242">
        <v>26</v>
      </c>
      <c r="AG35" s="160"/>
      <c r="AH35" s="161"/>
    </row>
    <row r="36" spans="1:34" ht="15" customHeight="1">
      <c r="A36" s="162"/>
      <c r="B36" s="163"/>
      <c r="C36" s="163"/>
      <c r="D36" s="169">
        <v>-4.6</v>
      </c>
      <c r="E36" s="170">
        <v>27</v>
      </c>
      <c r="F36" s="169">
        <v>-5.6</v>
      </c>
      <c r="G36" s="170">
        <v>27</v>
      </c>
      <c r="H36" s="171">
        <v>1.32</v>
      </c>
      <c r="I36" s="172">
        <v>27</v>
      </c>
      <c r="J36" s="171">
        <v>11.1</v>
      </c>
      <c r="K36" s="170">
        <v>27</v>
      </c>
      <c r="L36" s="171">
        <v>10</v>
      </c>
      <c r="M36" s="173">
        <v>27</v>
      </c>
      <c r="O36" s="231">
        <v>-4.8</v>
      </c>
      <c r="P36" s="170">
        <v>27</v>
      </c>
      <c r="Q36" s="231">
        <v>-6</v>
      </c>
      <c r="R36" s="170">
        <v>27</v>
      </c>
      <c r="S36" s="245">
        <v>1.25</v>
      </c>
      <c r="T36" s="172">
        <v>27</v>
      </c>
      <c r="U36" s="245">
        <v>10.1</v>
      </c>
      <c r="V36" s="170">
        <v>27</v>
      </c>
      <c r="W36" s="253">
        <v>8.9</v>
      </c>
      <c r="X36" s="242">
        <v>27</v>
      </c>
      <c r="AG36" s="160"/>
      <c r="AH36" s="161"/>
    </row>
    <row r="37" spans="1:34" ht="15" customHeight="1">
      <c r="A37" s="162"/>
      <c r="B37" s="163"/>
      <c r="C37" s="163"/>
      <c r="D37" s="169"/>
      <c r="E37" s="170">
        <v>28</v>
      </c>
      <c r="F37" s="169"/>
      <c r="G37" s="170">
        <v>28</v>
      </c>
      <c r="H37" s="171">
        <v>1.35</v>
      </c>
      <c r="I37" s="172">
        <v>28</v>
      </c>
      <c r="J37" s="171">
        <v>11.3</v>
      </c>
      <c r="K37" s="170">
        <v>28</v>
      </c>
      <c r="L37" s="171">
        <v>10.25</v>
      </c>
      <c r="M37" s="173">
        <v>28</v>
      </c>
      <c r="O37" s="231"/>
      <c r="P37" s="170">
        <v>28</v>
      </c>
      <c r="Q37" s="231">
        <v>-5.9</v>
      </c>
      <c r="R37" s="170">
        <v>28</v>
      </c>
      <c r="S37" s="245">
        <v>1.28</v>
      </c>
      <c r="T37" s="172">
        <v>28</v>
      </c>
      <c r="U37" s="245">
        <v>10.3</v>
      </c>
      <c r="V37" s="170">
        <v>28</v>
      </c>
      <c r="W37" s="253">
        <v>9.2</v>
      </c>
      <c r="X37" s="242">
        <v>28</v>
      </c>
      <c r="AG37" s="160"/>
      <c r="AH37" s="161"/>
    </row>
    <row r="38" spans="1:34" ht="15" customHeight="1">
      <c r="A38" s="162"/>
      <c r="B38" s="163"/>
      <c r="C38" s="163"/>
      <c r="D38" s="169"/>
      <c r="E38" s="170">
        <v>29</v>
      </c>
      <c r="F38" s="258">
        <v>-5.5</v>
      </c>
      <c r="G38" s="170">
        <v>29</v>
      </c>
      <c r="H38" s="171">
        <v>1.38</v>
      </c>
      <c r="I38" s="172">
        <v>29</v>
      </c>
      <c r="J38" s="171">
        <v>11.5</v>
      </c>
      <c r="K38" s="170">
        <v>29</v>
      </c>
      <c r="L38" s="171">
        <v>10.5</v>
      </c>
      <c r="M38" s="173">
        <v>29</v>
      </c>
      <c r="O38" s="231"/>
      <c r="P38" s="170">
        <v>29</v>
      </c>
      <c r="Q38" s="231"/>
      <c r="R38" s="170">
        <v>29</v>
      </c>
      <c r="S38" s="245">
        <v>1.3</v>
      </c>
      <c r="T38" s="172">
        <v>29</v>
      </c>
      <c r="U38" s="245">
        <v>10.5</v>
      </c>
      <c r="V38" s="170">
        <v>29</v>
      </c>
      <c r="W38" s="253">
        <v>9.5</v>
      </c>
      <c r="X38" s="242">
        <v>29</v>
      </c>
      <c r="AG38" s="160"/>
      <c r="AH38" s="161"/>
    </row>
    <row r="39" spans="1:34" ht="15" customHeight="1">
      <c r="A39" s="162"/>
      <c r="B39" s="163"/>
      <c r="C39" s="163"/>
      <c r="D39" s="176">
        <v>-4.5</v>
      </c>
      <c r="E39" s="170">
        <v>30</v>
      </c>
      <c r="F39" s="176"/>
      <c r="G39" s="170">
        <v>30</v>
      </c>
      <c r="H39" s="177">
        <v>1.41</v>
      </c>
      <c r="I39" s="172">
        <v>30</v>
      </c>
      <c r="J39" s="177">
        <v>11.7</v>
      </c>
      <c r="K39" s="170">
        <v>30</v>
      </c>
      <c r="L39" s="177">
        <v>10.8</v>
      </c>
      <c r="M39" s="173">
        <v>30</v>
      </c>
      <c r="O39" s="233">
        <v>-4.7</v>
      </c>
      <c r="P39" s="170">
        <v>30</v>
      </c>
      <c r="Q39" s="233">
        <v>-5.8</v>
      </c>
      <c r="R39" s="170">
        <v>30</v>
      </c>
      <c r="S39" s="247">
        <v>1.34</v>
      </c>
      <c r="T39" s="172">
        <v>30</v>
      </c>
      <c r="U39" s="247">
        <v>10.7</v>
      </c>
      <c r="V39" s="170">
        <v>30</v>
      </c>
      <c r="W39" s="255">
        <v>9.8</v>
      </c>
      <c r="X39" s="242">
        <v>30</v>
      </c>
      <c r="AG39" s="160"/>
      <c r="AH39" s="161"/>
    </row>
    <row r="40" spans="1:34" ht="15" customHeight="1">
      <c r="A40" s="162"/>
      <c r="B40" s="163"/>
      <c r="C40" s="163"/>
      <c r="D40" s="169"/>
      <c r="E40" s="170">
        <v>31</v>
      </c>
      <c r="F40" s="169">
        <v>-5.4</v>
      </c>
      <c r="G40" s="170">
        <v>31</v>
      </c>
      <c r="H40" s="171">
        <v>1.44</v>
      </c>
      <c r="I40" s="172">
        <v>31</v>
      </c>
      <c r="J40" s="171">
        <v>11.9</v>
      </c>
      <c r="K40" s="170">
        <v>31</v>
      </c>
      <c r="L40" s="171">
        <v>11.1</v>
      </c>
      <c r="M40" s="173">
        <v>31</v>
      </c>
      <c r="O40" s="231"/>
      <c r="P40" s="170">
        <v>31</v>
      </c>
      <c r="Q40" s="231">
        <v>-5.7</v>
      </c>
      <c r="R40" s="170">
        <v>31</v>
      </c>
      <c r="S40" s="245">
        <v>1.36</v>
      </c>
      <c r="T40" s="172">
        <v>31</v>
      </c>
      <c r="U40" s="245">
        <v>10.9</v>
      </c>
      <c r="V40" s="170">
        <v>31</v>
      </c>
      <c r="W40" s="253">
        <v>10.1</v>
      </c>
      <c r="X40" s="242">
        <v>31</v>
      </c>
      <c r="AG40" s="160"/>
      <c r="AH40" s="161"/>
    </row>
    <row r="41" spans="1:34" ht="15" customHeight="1">
      <c r="A41" s="162"/>
      <c r="B41" s="163"/>
      <c r="C41" s="163"/>
      <c r="D41" s="169"/>
      <c r="E41" s="170">
        <v>32</v>
      </c>
      <c r="F41" s="169">
        <v>-5.3</v>
      </c>
      <c r="G41" s="170">
        <v>32</v>
      </c>
      <c r="H41" s="171">
        <v>1.46</v>
      </c>
      <c r="I41" s="172">
        <v>32</v>
      </c>
      <c r="J41" s="171">
        <v>12.1</v>
      </c>
      <c r="K41" s="170">
        <v>32</v>
      </c>
      <c r="L41" s="171">
        <v>11.4</v>
      </c>
      <c r="M41" s="173">
        <v>32</v>
      </c>
      <c r="O41" s="231"/>
      <c r="P41" s="170">
        <v>32</v>
      </c>
      <c r="Q41" s="231"/>
      <c r="R41" s="170">
        <v>32</v>
      </c>
      <c r="S41" s="245">
        <v>1.39</v>
      </c>
      <c r="T41" s="172">
        <v>32</v>
      </c>
      <c r="U41" s="245">
        <v>11.1</v>
      </c>
      <c r="V41" s="170">
        <v>32</v>
      </c>
      <c r="W41" s="253">
        <v>10.4</v>
      </c>
      <c r="X41" s="242">
        <v>32</v>
      </c>
      <c r="AG41" s="160"/>
      <c r="AH41" s="161"/>
    </row>
    <row r="42" spans="1:34" ht="15" customHeight="1">
      <c r="A42" s="162"/>
      <c r="B42" s="163"/>
      <c r="C42" s="163"/>
      <c r="D42" s="169">
        <v>-4.4</v>
      </c>
      <c r="E42" s="170">
        <v>33</v>
      </c>
      <c r="F42" s="169"/>
      <c r="G42" s="170">
        <v>33</v>
      </c>
      <c r="H42" s="171">
        <v>1.49</v>
      </c>
      <c r="I42" s="172">
        <v>33</v>
      </c>
      <c r="J42" s="171">
        <v>12.5</v>
      </c>
      <c r="K42" s="170">
        <v>33</v>
      </c>
      <c r="L42" s="171">
        <v>11.7</v>
      </c>
      <c r="M42" s="173">
        <v>33</v>
      </c>
      <c r="O42" s="231">
        <v>-4.6</v>
      </c>
      <c r="P42" s="170">
        <v>33</v>
      </c>
      <c r="Q42" s="231">
        <v>-5.6</v>
      </c>
      <c r="R42" s="170">
        <v>33</v>
      </c>
      <c r="S42" s="245">
        <v>1.42</v>
      </c>
      <c r="T42" s="172">
        <v>33</v>
      </c>
      <c r="U42" s="245">
        <v>11.3</v>
      </c>
      <c r="V42" s="170">
        <v>33</v>
      </c>
      <c r="W42" s="253">
        <v>10.7</v>
      </c>
      <c r="X42" s="242">
        <v>33</v>
      </c>
      <c r="AG42" s="160"/>
      <c r="AH42" s="161"/>
    </row>
    <row r="43" spans="1:34" ht="15" customHeight="1">
      <c r="A43" s="162"/>
      <c r="B43" s="163"/>
      <c r="C43" s="163"/>
      <c r="D43" s="169"/>
      <c r="E43" s="170">
        <v>34</v>
      </c>
      <c r="F43" s="169">
        <v>-5.2</v>
      </c>
      <c r="G43" s="170">
        <v>34</v>
      </c>
      <c r="H43" s="171">
        <v>1.51</v>
      </c>
      <c r="I43" s="172">
        <v>34</v>
      </c>
      <c r="J43" s="171">
        <v>12.5</v>
      </c>
      <c r="K43" s="170">
        <v>34</v>
      </c>
      <c r="L43" s="171">
        <v>12</v>
      </c>
      <c r="M43" s="173">
        <v>34</v>
      </c>
      <c r="O43" s="231"/>
      <c r="P43" s="170">
        <v>34</v>
      </c>
      <c r="Q43" s="231"/>
      <c r="R43" s="170">
        <v>34</v>
      </c>
      <c r="S43" s="245">
        <v>1.44</v>
      </c>
      <c r="T43" s="172">
        <v>34</v>
      </c>
      <c r="U43" s="245">
        <v>11.5</v>
      </c>
      <c r="V43" s="170">
        <v>34</v>
      </c>
      <c r="W43" s="253">
        <v>11</v>
      </c>
      <c r="X43" s="242">
        <v>34</v>
      </c>
      <c r="AG43" s="160"/>
      <c r="AH43" s="161"/>
    </row>
    <row r="44" spans="1:34" ht="15" customHeight="1">
      <c r="A44" s="162"/>
      <c r="B44" s="163"/>
      <c r="C44" s="163"/>
      <c r="D44" s="174"/>
      <c r="E44" s="170">
        <v>35</v>
      </c>
      <c r="F44" s="174">
        <v>-5.1</v>
      </c>
      <c r="G44" s="170">
        <v>35</v>
      </c>
      <c r="H44" s="175">
        <v>1.53</v>
      </c>
      <c r="I44" s="172">
        <v>35</v>
      </c>
      <c r="J44" s="175">
        <v>12.7</v>
      </c>
      <c r="K44" s="170">
        <v>35</v>
      </c>
      <c r="L44" s="175">
        <v>12.3</v>
      </c>
      <c r="M44" s="173">
        <v>35</v>
      </c>
      <c r="O44" s="232"/>
      <c r="P44" s="170">
        <v>35</v>
      </c>
      <c r="Q44" s="232">
        <v>-5.5</v>
      </c>
      <c r="R44" s="170">
        <v>35</v>
      </c>
      <c r="S44" s="246">
        <v>1.46</v>
      </c>
      <c r="T44" s="172">
        <v>35</v>
      </c>
      <c r="U44" s="246">
        <v>11.7</v>
      </c>
      <c r="V44" s="170">
        <v>35</v>
      </c>
      <c r="W44" s="254">
        <v>11.3</v>
      </c>
      <c r="X44" s="242">
        <v>35</v>
      </c>
      <c r="AG44" s="160"/>
      <c r="AH44" s="161"/>
    </row>
    <row r="45" spans="1:34" ht="15" customHeight="1">
      <c r="A45" s="162"/>
      <c r="B45" s="163"/>
      <c r="C45" s="163"/>
      <c r="D45" s="169">
        <v>-4.3</v>
      </c>
      <c r="E45" s="170">
        <v>36</v>
      </c>
      <c r="F45" s="169"/>
      <c r="G45" s="170">
        <v>36</v>
      </c>
      <c r="H45" s="171">
        <v>1.55</v>
      </c>
      <c r="I45" s="172">
        <v>36</v>
      </c>
      <c r="J45" s="171">
        <v>12.9</v>
      </c>
      <c r="K45" s="170">
        <v>36</v>
      </c>
      <c r="L45" s="171">
        <v>12.6</v>
      </c>
      <c r="M45" s="173">
        <v>36</v>
      </c>
      <c r="O45" s="231">
        <v>-4.5</v>
      </c>
      <c r="P45" s="170">
        <v>36</v>
      </c>
      <c r="Q45" s="231">
        <v>-5.4</v>
      </c>
      <c r="R45" s="170">
        <v>36</v>
      </c>
      <c r="S45" s="245">
        <v>1.48</v>
      </c>
      <c r="T45" s="172">
        <v>36</v>
      </c>
      <c r="U45" s="245">
        <v>11.9</v>
      </c>
      <c r="V45" s="170">
        <v>36</v>
      </c>
      <c r="W45" s="253">
        <v>11.6</v>
      </c>
      <c r="X45" s="242">
        <v>36</v>
      </c>
      <c r="AG45" s="160"/>
      <c r="AH45" s="161"/>
    </row>
    <row r="46" spans="1:34" ht="15" customHeight="1">
      <c r="A46" s="162"/>
      <c r="B46" s="163"/>
      <c r="C46" s="163"/>
      <c r="D46" s="169"/>
      <c r="E46" s="170">
        <v>37</v>
      </c>
      <c r="F46" s="169">
        <v>-5</v>
      </c>
      <c r="G46" s="170">
        <v>37</v>
      </c>
      <c r="H46" s="171"/>
      <c r="I46" s="172">
        <v>37</v>
      </c>
      <c r="J46" s="171">
        <v>13.1</v>
      </c>
      <c r="K46" s="170">
        <v>37</v>
      </c>
      <c r="L46" s="171">
        <v>13</v>
      </c>
      <c r="M46" s="173">
        <v>37</v>
      </c>
      <c r="O46" s="231"/>
      <c r="P46" s="170">
        <v>37</v>
      </c>
      <c r="Q46" s="231"/>
      <c r="R46" s="170">
        <v>37</v>
      </c>
      <c r="S46" s="245"/>
      <c r="T46" s="172">
        <v>37</v>
      </c>
      <c r="U46" s="245">
        <v>12.1</v>
      </c>
      <c r="V46" s="170">
        <v>37</v>
      </c>
      <c r="W46" s="253">
        <v>11.95</v>
      </c>
      <c r="X46" s="242">
        <v>37</v>
      </c>
      <c r="AG46" s="160"/>
      <c r="AH46" s="161"/>
    </row>
    <row r="47" spans="1:34" ht="15" customHeight="1">
      <c r="A47" s="162"/>
      <c r="B47" s="163"/>
      <c r="C47" s="163"/>
      <c r="D47" s="169"/>
      <c r="E47" s="170">
        <v>38</v>
      </c>
      <c r="F47" s="169">
        <v>-4.9</v>
      </c>
      <c r="G47" s="170">
        <v>38</v>
      </c>
      <c r="H47" s="171">
        <v>1.58</v>
      </c>
      <c r="I47" s="172">
        <v>38</v>
      </c>
      <c r="J47" s="171">
        <v>13.3</v>
      </c>
      <c r="K47" s="170">
        <v>38</v>
      </c>
      <c r="L47" s="171">
        <v>13.4</v>
      </c>
      <c r="M47" s="173">
        <v>38</v>
      </c>
      <c r="O47" s="231"/>
      <c r="P47" s="170">
        <v>38</v>
      </c>
      <c r="Q47" s="231">
        <v>-5.3</v>
      </c>
      <c r="R47" s="170">
        <v>38</v>
      </c>
      <c r="S47" s="245">
        <v>1.5</v>
      </c>
      <c r="T47" s="172">
        <v>38</v>
      </c>
      <c r="U47" s="245">
        <v>12.3</v>
      </c>
      <c r="V47" s="170">
        <v>38</v>
      </c>
      <c r="W47" s="253">
        <v>12.3</v>
      </c>
      <c r="X47" s="242">
        <v>38</v>
      </c>
      <c r="AG47" s="160"/>
      <c r="AH47" s="161"/>
    </row>
    <row r="48" spans="1:34" ht="15" customHeight="1">
      <c r="A48" s="162"/>
      <c r="B48" s="163"/>
      <c r="C48" s="163"/>
      <c r="D48" s="169">
        <v>-4.2</v>
      </c>
      <c r="E48" s="170">
        <v>39</v>
      </c>
      <c r="F48" s="169"/>
      <c r="G48" s="170">
        <v>39</v>
      </c>
      <c r="H48" s="171"/>
      <c r="I48" s="172">
        <v>39</v>
      </c>
      <c r="J48" s="171">
        <v>13.5</v>
      </c>
      <c r="K48" s="170">
        <v>39</v>
      </c>
      <c r="L48" s="171">
        <v>13.8</v>
      </c>
      <c r="M48" s="173">
        <v>39</v>
      </c>
      <c r="O48" s="231">
        <v>-4.4</v>
      </c>
      <c r="P48" s="170">
        <v>39</v>
      </c>
      <c r="Q48" s="231"/>
      <c r="R48" s="170">
        <v>39</v>
      </c>
      <c r="S48" s="245"/>
      <c r="T48" s="172">
        <v>39</v>
      </c>
      <c r="U48" s="245">
        <v>12.5</v>
      </c>
      <c r="V48" s="170">
        <v>39</v>
      </c>
      <c r="W48" s="253">
        <v>12.65</v>
      </c>
      <c r="X48" s="242">
        <v>39</v>
      </c>
      <c r="AG48" s="160"/>
      <c r="AH48" s="161"/>
    </row>
    <row r="49" spans="1:34" ht="15" customHeight="1">
      <c r="A49" s="162"/>
      <c r="B49" s="163"/>
      <c r="C49" s="163"/>
      <c r="D49" s="176"/>
      <c r="E49" s="170">
        <v>40</v>
      </c>
      <c r="F49" s="176">
        <v>-4.8</v>
      </c>
      <c r="G49" s="170">
        <v>40</v>
      </c>
      <c r="H49" s="177">
        <v>1.61</v>
      </c>
      <c r="I49" s="172">
        <v>40</v>
      </c>
      <c r="J49" s="177">
        <v>13.7</v>
      </c>
      <c r="K49" s="170">
        <v>40</v>
      </c>
      <c r="L49" s="177">
        <v>14.2</v>
      </c>
      <c r="M49" s="173">
        <v>40</v>
      </c>
      <c r="O49" s="233"/>
      <c r="P49" s="170">
        <v>40</v>
      </c>
      <c r="Q49" s="233">
        <v>-5.2</v>
      </c>
      <c r="R49" s="170">
        <v>40</v>
      </c>
      <c r="S49" s="247">
        <v>1.52</v>
      </c>
      <c r="T49" s="172">
        <v>40</v>
      </c>
      <c r="U49" s="247">
        <v>12.7</v>
      </c>
      <c r="V49" s="170">
        <v>40</v>
      </c>
      <c r="W49" s="255">
        <v>13</v>
      </c>
      <c r="X49" s="242">
        <v>40</v>
      </c>
      <c r="AG49" s="160"/>
      <c r="AH49" s="161"/>
    </row>
    <row r="50" spans="1:34" ht="15" customHeight="1">
      <c r="A50" s="162"/>
      <c r="B50" s="163"/>
      <c r="C50" s="163"/>
      <c r="D50" s="169"/>
      <c r="E50" s="170">
        <v>41</v>
      </c>
      <c r="F50" s="169"/>
      <c r="G50" s="170">
        <v>41</v>
      </c>
      <c r="H50" s="171">
        <v>1.62</v>
      </c>
      <c r="I50" s="172">
        <v>41</v>
      </c>
      <c r="J50" s="171">
        <v>13.9</v>
      </c>
      <c r="K50" s="170">
        <v>41</v>
      </c>
      <c r="L50" s="171">
        <v>14.6</v>
      </c>
      <c r="M50" s="173">
        <v>41</v>
      </c>
      <c r="O50" s="231"/>
      <c r="P50" s="170">
        <v>41</v>
      </c>
      <c r="Q50" s="231"/>
      <c r="R50" s="170">
        <v>41</v>
      </c>
      <c r="S50" s="245"/>
      <c r="T50" s="172">
        <v>41</v>
      </c>
      <c r="U50" s="245">
        <v>12.9</v>
      </c>
      <c r="V50" s="170">
        <v>41</v>
      </c>
      <c r="W50" s="253">
        <v>13.35</v>
      </c>
      <c r="X50" s="242">
        <v>41</v>
      </c>
      <c r="AG50" s="160"/>
      <c r="AH50" s="161"/>
    </row>
    <row r="51" spans="1:34" ht="15" customHeight="1">
      <c r="A51" s="162"/>
      <c r="B51" s="163"/>
      <c r="C51" s="163"/>
      <c r="D51" s="169">
        <v>-4.1</v>
      </c>
      <c r="E51" s="170">
        <v>42</v>
      </c>
      <c r="F51" s="169">
        <v>-4.7</v>
      </c>
      <c r="G51" s="170">
        <v>42</v>
      </c>
      <c r="H51" s="171">
        <v>1.63</v>
      </c>
      <c r="I51" s="172">
        <v>42</v>
      </c>
      <c r="J51" s="171">
        <v>14.1</v>
      </c>
      <c r="K51" s="170">
        <v>42</v>
      </c>
      <c r="L51" s="171">
        <v>15</v>
      </c>
      <c r="M51" s="173">
        <v>42</v>
      </c>
      <c r="O51" s="231">
        <v>-4.3</v>
      </c>
      <c r="P51" s="170">
        <v>42</v>
      </c>
      <c r="Q51" s="231">
        <v>-5.1</v>
      </c>
      <c r="R51" s="170">
        <v>42</v>
      </c>
      <c r="S51" s="245">
        <v>1.54</v>
      </c>
      <c r="T51" s="172">
        <v>42</v>
      </c>
      <c r="U51" s="245">
        <v>13.1</v>
      </c>
      <c r="V51" s="170">
        <v>42</v>
      </c>
      <c r="W51" s="253">
        <v>13.7</v>
      </c>
      <c r="X51" s="242">
        <v>42</v>
      </c>
      <c r="AG51" s="160"/>
      <c r="AH51" s="161"/>
    </row>
    <row r="52" spans="1:34" ht="15" customHeight="1">
      <c r="A52" s="162"/>
      <c r="B52" s="163"/>
      <c r="C52" s="163"/>
      <c r="D52" s="169"/>
      <c r="E52" s="170">
        <v>43</v>
      </c>
      <c r="F52" s="169"/>
      <c r="G52" s="170">
        <v>43</v>
      </c>
      <c r="H52" s="171">
        <v>1.64</v>
      </c>
      <c r="I52" s="172">
        <v>43</v>
      </c>
      <c r="J52" s="171"/>
      <c r="K52" s="170">
        <v>43</v>
      </c>
      <c r="L52" s="171"/>
      <c r="M52" s="173">
        <v>43</v>
      </c>
      <c r="O52" s="231"/>
      <c r="P52" s="170">
        <v>43</v>
      </c>
      <c r="Q52" s="231"/>
      <c r="R52" s="170">
        <v>43</v>
      </c>
      <c r="S52" s="245">
        <v>1.55</v>
      </c>
      <c r="T52" s="172">
        <v>43</v>
      </c>
      <c r="U52" s="245"/>
      <c r="V52" s="170">
        <v>43</v>
      </c>
      <c r="W52" s="253"/>
      <c r="X52" s="242">
        <v>43</v>
      </c>
      <c r="AG52" s="160"/>
      <c r="AH52" s="161"/>
    </row>
    <row r="53" spans="1:34" ht="15" customHeight="1">
      <c r="A53" s="162"/>
      <c r="B53" s="163"/>
      <c r="C53" s="163"/>
      <c r="D53" s="169"/>
      <c r="E53" s="170">
        <v>44</v>
      </c>
      <c r="F53" s="169"/>
      <c r="G53" s="170">
        <v>44</v>
      </c>
      <c r="H53" s="171">
        <v>1.66</v>
      </c>
      <c r="I53" s="172">
        <v>44</v>
      </c>
      <c r="J53" s="171"/>
      <c r="K53" s="170">
        <v>44</v>
      </c>
      <c r="L53" s="171"/>
      <c r="M53" s="173">
        <v>44</v>
      </c>
      <c r="O53" s="231"/>
      <c r="P53" s="170">
        <v>44</v>
      </c>
      <c r="Q53" s="231"/>
      <c r="R53" s="170">
        <v>44</v>
      </c>
      <c r="S53" s="245">
        <v>1.56</v>
      </c>
      <c r="T53" s="172">
        <v>44</v>
      </c>
      <c r="U53" s="245"/>
      <c r="V53" s="170">
        <v>44</v>
      </c>
      <c r="W53" s="253"/>
      <c r="X53" s="242">
        <v>44</v>
      </c>
      <c r="AG53" s="160"/>
      <c r="AH53" s="161"/>
    </row>
    <row r="54" spans="1:34" ht="15" customHeight="1" thickBot="1">
      <c r="A54" s="162"/>
      <c r="B54" s="163"/>
      <c r="C54" s="163"/>
      <c r="D54" s="174"/>
      <c r="E54" s="170">
        <v>45</v>
      </c>
      <c r="F54" s="174"/>
      <c r="G54" s="170">
        <v>45</v>
      </c>
      <c r="H54" s="175">
        <v>1.69</v>
      </c>
      <c r="I54" s="172">
        <v>45</v>
      </c>
      <c r="J54" s="175"/>
      <c r="K54" s="170">
        <v>45</v>
      </c>
      <c r="L54" s="175"/>
      <c r="M54" s="173">
        <v>45</v>
      </c>
      <c r="O54" s="234"/>
      <c r="P54" s="235">
        <v>45</v>
      </c>
      <c r="Q54" s="234"/>
      <c r="R54" s="235">
        <v>45</v>
      </c>
      <c r="S54" s="249">
        <v>1.58</v>
      </c>
      <c r="T54" s="236">
        <v>45</v>
      </c>
      <c r="U54" s="249"/>
      <c r="V54" s="235">
        <v>45</v>
      </c>
      <c r="W54" s="257"/>
      <c r="X54" s="243">
        <v>45</v>
      </c>
      <c r="AG54" s="178"/>
      <c r="AH54" s="179"/>
    </row>
  </sheetData>
  <sheetProtection/>
  <mergeCells count="2">
    <mergeCell ref="D5:M5"/>
    <mergeCell ref="O5:X5"/>
  </mergeCells>
  <printOptions gridLines="1" horizontalCentered="1"/>
  <pageMargins left="0" right="0" top="0.2" bottom="0.2" header="0.39" footer="0.39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148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26.00390625" style="6" bestFit="1" customWidth="1"/>
    <col min="2" max="2" width="16.421875" style="6" customWidth="1"/>
    <col min="3" max="3" width="7.7109375" style="6" customWidth="1"/>
    <col min="4" max="4" width="5.28125" style="8" customWidth="1"/>
    <col min="5" max="5" width="3.28125" style="55" customWidth="1"/>
    <col min="6" max="6" width="5.421875" style="50" bestFit="1" customWidth="1"/>
    <col min="7" max="7" width="16.57421875" style="8" bestFit="1" customWidth="1"/>
    <col min="8" max="8" width="15.140625" style="7" bestFit="1" customWidth="1"/>
    <col min="9" max="9" width="7.7109375" style="8" customWidth="1"/>
    <col min="10" max="10" width="5.28125" style="56" customWidth="1"/>
    <col min="11" max="11" width="3.28125" style="55" customWidth="1"/>
    <col min="12" max="12" width="5.421875" style="9" bestFit="1" customWidth="1"/>
    <col min="13" max="13" width="15.421875" style="8" bestFit="1" customWidth="1"/>
    <col min="14" max="14" width="19.00390625" style="7" bestFit="1" customWidth="1"/>
    <col min="15" max="15" width="7.7109375" style="8" customWidth="1"/>
    <col min="16" max="16" width="5.28125" style="56" customWidth="1"/>
    <col min="17" max="17" width="3.28125" style="55" customWidth="1"/>
    <col min="18" max="18" width="5.421875" style="6" bestFit="1" customWidth="1"/>
    <col min="19" max="16384" width="11.421875" style="6" customWidth="1"/>
  </cols>
  <sheetData>
    <row r="1" spans="1:25" s="11" customFormat="1" ht="6.75" customHeight="1">
      <c r="A1" s="12"/>
      <c r="B1" s="13"/>
      <c r="C1" s="13"/>
      <c r="D1" s="18"/>
      <c r="E1" s="57"/>
      <c r="F1" s="14"/>
      <c r="G1" s="15"/>
      <c r="H1" s="14"/>
      <c r="I1" s="15"/>
      <c r="J1" s="58"/>
      <c r="K1" s="18"/>
      <c r="L1" s="16"/>
      <c r="M1" s="15"/>
      <c r="N1" s="14"/>
      <c r="O1" s="15"/>
      <c r="P1" s="58"/>
      <c r="Q1" s="59"/>
      <c r="S1" s="322"/>
      <c r="T1" s="322"/>
      <c r="U1" s="322"/>
      <c r="V1" s="322"/>
      <c r="W1" s="367"/>
      <c r="X1" s="367"/>
      <c r="Y1" s="367"/>
    </row>
    <row r="2" spans="1:36" s="26" customFormat="1" ht="15.75" customHeight="1">
      <c r="A2" s="27"/>
      <c r="B2" s="29" t="s">
        <v>0</v>
      </c>
      <c r="C2" s="28"/>
      <c r="D2" s="32"/>
      <c r="E2" s="60"/>
      <c r="F2" s="29"/>
      <c r="G2" s="30"/>
      <c r="H2" s="36"/>
      <c r="I2" s="32"/>
      <c r="J2" s="30" t="s">
        <v>101</v>
      </c>
      <c r="K2" s="32"/>
      <c r="L2" s="33"/>
      <c r="M2" s="32"/>
      <c r="N2" s="31"/>
      <c r="O2" s="34"/>
      <c r="P2" s="61"/>
      <c r="Q2" s="35"/>
      <c r="R2" s="34"/>
      <c r="S2" s="362"/>
      <c r="T2" s="362"/>
      <c r="U2" s="362"/>
      <c r="V2" s="362"/>
      <c r="W2" s="366"/>
      <c r="X2" s="366"/>
      <c r="Y2" s="366"/>
      <c r="Z2" s="366"/>
      <c r="AA2" s="366"/>
      <c r="AB2" s="366"/>
      <c r="AC2" s="366"/>
      <c r="AD2" s="366"/>
      <c r="AE2" s="366"/>
      <c r="AF2" s="366"/>
      <c r="AG2" s="366"/>
      <c r="AH2" s="366"/>
      <c r="AI2" s="366"/>
      <c r="AJ2" s="366"/>
    </row>
    <row r="3" spans="1:36" s="26" customFormat="1" ht="15.75" customHeight="1">
      <c r="A3" s="27"/>
      <c r="B3" s="30" t="s">
        <v>29</v>
      </c>
      <c r="C3" s="28"/>
      <c r="D3" s="300" t="s">
        <v>30</v>
      </c>
      <c r="E3" s="30"/>
      <c r="F3" s="29"/>
      <c r="G3" s="30"/>
      <c r="H3" s="29"/>
      <c r="I3" s="31"/>
      <c r="J3" s="30" t="s">
        <v>223</v>
      </c>
      <c r="K3" s="33"/>
      <c r="L3" s="61"/>
      <c r="M3" s="31"/>
      <c r="N3" s="62"/>
      <c r="O3" s="62"/>
      <c r="P3" s="62"/>
      <c r="Q3" s="62"/>
      <c r="R3" s="363"/>
      <c r="S3" s="362"/>
      <c r="T3" s="362"/>
      <c r="U3" s="362"/>
      <c r="V3" s="362"/>
      <c r="W3" s="366"/>
      <c r="X3" s="366"/>
      <c r="Y3" s="366"/>
      <c r="Z3" s="366"/>
      <c r="AA3" s="366"/>
      <c r="AB3" s="366"/>
      <c r="AC3" s="366"/>
      <c r="AD3" s="366"/>
      <c r="AE3" s="366"/>
      <c r="AF3" s="366"/>
      <c r="AG3" s="366"/>
      <c r="AH3" s="366"/>
      <c r="AI3" s="366"/>
      <c r="AJ3" s="366"/>
    </row>
    <row r="4" spans="1:36" s="11" customFormat="1" ht="8.25" customHeight="1">
      <c r="A4" s="579"/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1"/>
      <c r="R4" s="322"/>
      <c r="S4" s="322"/>
      <c r="T4" s="322"/>
      <c r="U4" s="322"/>
      <c r="V4" s="322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</row>
    <row r="5" spans="1:36" s="11" customFormat="1" ht="6.75" customHeight="1">
      <c r="A5" s="21"/>
      <c r="B5" s="182"/>
      <c r="C5" s="182"/>
      <c r="D5" s="185"/>
      <c r="E5" s="196"/>
      <c r="F5" s="22"/>
      <c r="G5" s="184"/>
      <c r="H5" s="183"/>
      <c r="I5" s="184"/>
      <c r="J5" s="190"/>
      <c r="K5" s="185"/>
      <c r="L5" s="23"/>
      <c r="M5" s="184"/>
      <c r="N5" s="183"/>
      <c r="O5" s="184"/>
      <c r="P5" s="190"/>
      <c r="Q5" s="185"/>
      <c r="R5" s="322"/>
      <c r="S5" s="322"/>
      <c r="T5" s="322"/>
      <c r="U5" s="322"/>
      <c r="V5" s="322"/>
      <c r="W5" s="367"/>
      <c r="X5" s="367"/>
      <c r="Y5" s="367"/>
      <c r="Z5" s="367"/>
      <c r="AA5" s="367"/>
      <c r="AB5" s="367"/>
      <c r="AC5" s="367"/>
      <c r="AD5" s="367"/>
      <c r="AE5" s="367"/>
      <c r="AF5" s="367"/>
      <c r="AG5" s="367"/>
      <c r="AH5" s="367"/>
      <c r="AI5" s="367"/>
      <c r="AJ5" s="367"/>
    </row>
    <row r="6" spans="1:61" ht="15.75" customHeight="1">
      <c r="A6" s="216"/>
      <c r="B6" s="216"/>
      <c r="C6" s="216"/>
      <c r="D6" s="216"/>
      <c r="E6" s="217"/>
      <c r="F6" s="49"/>
      <c r="G6" s="191"/>
      <c r="H6" s="195" t="s">
        <v>4</v>
      </c>
      <c r="I6" s="192"/>
      <c r="J6" s="193"/>
      <c r="K6" s="194"/>
      <c r="L6" s="64"/>
      <c r="M6" s="360"/>
      <c r="N6" s="360"/>
      <c r="O6" s="360"/>
      <c r="P6" s="360"/>
      <c r="Q6" s="361"/>
      <c r="R6" s="76"/>
      <c r="S6" s="76"/>
      <c r="T6" s="76"/>
      <c r="U6" s="76"/>
      <c r="V6" s="76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</row>
    <row r="7" spans="1:61" s="65" customFormat="1" ht="12">
      <c r="A7" s="348"/>
      <c r="B7" s="348"/>
      <c r="C7" s="348"/>
      <c r="D7" s="349"/>
      <c r="E7" s="349"/>
      <c r="F7" s="70"/>
      <c r="G7" s="66" t="s">
        <v>31</v>
      </c>
      <c r="H7" s="67" t="s">
        <v>27</v>
      </c>
      <c r="I7" s="67"/>
      <c r="J7" s="68" t="s">
        <v>15</v>
      </c>
      <c r="K7" s="199"/>
      <c r="L7" s="75"/>
      <c r="M7" s="348"/>
      <c r="N7" s="348"/>
      <c r="O7" s="348"/>
      <c r="P7" s="349"/>
      <c r="Q7" s="349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8"/>
      <c r="AS7" s="368"/>
      <c r="AT7" s="368"/>
      <c r="AU7" s="368"/>
      <c r="AV7" s="368"/>
      <c r="AW7" s="368"/>
      <c r="AX7" s="368"/>
      <c r="AY7" s="368"/>
      <c r="AZ7" s="368"/>
      <c r="BA7" s="368"/>
      <c r="BB7" s="368"/>
      <c r="BC7" s="368"/>
      <c r="BD7" s="368"/>
      <c r="BE7" s="368"/>
      <c r="BF7" s="368"/>
      <c r="BG7" s="368"/>
      <c r="BH7" s="368"/>
      <c r="BI7" s="368"/>
    </row>
    <row r="8" spans="1:61" s="76" customFormat="1" ht="12" customHeight="1">
      <c r="A8" s="131"/>
      <c r="B8" s="131"/>
      <c r="C8" s="131"/>
      <c r="D8" s="350"/>
      <c r="E8" s="351"/>
      <c r="F8" s="79"/>
      <c r="G8" s="524" t="s">
        <v>596</v>
      </c>
      <c r="H8" s="486" t="s">
        <v>229</v>
      </c>
      <c r="I8" s="498" t="s">
        <v>102</v>
      </c>
      <c r="J8" s="303">
        <v>80</v>
      </c>
      <c r="K8" s="396">
        <v>1</v>
      </c>
      <c r="L8" s="83"/>
      <c r="M8" s="131"/>
      <c r="N8" s="131"/>
      <c r="O8" s="131"/>
      <c r="P8" s="350"/>
      <c r="Q8" s="351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</row>
    <row r="9" spans="1:61" s="76" customFormat="1" ht="12" customHeight="1">
      <c r="A9" s="131"/>
      <c r="B9" s="131"/>
      <c r="C9" s="131"/>
      <c r="D9" s="350"/>
      <c r="E9" s="351"/>
      <c r="F9" s="79"/>
      <c r="G9" s="524" t="s">
        <v>290</v>
      </c>
      <c r="H9" s="486" t="s">
        <v>315</v>
      </c>
      <c r="I9" s="498" t="s">
        <v>277</v>
      </c>
      <c r="J9" s="303">
        <v>69</v>
      </c>
      <c r="K9" s="396">
        <v>2</v>
      </c>
      <c r="L9" s="83"/>
      <c r="M9" s="131"/>
      <c r="N9" s="131"/>
      <c r="O9" s="131"/>
      <c r="P9" s="350"/>
      <c r="Q9" s="351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</row>
    <row r="10" spans="1:61" s="76" customFormat="1" ht="12" customHeight="1">
      <c r="A10" s="131"/>
      <c r="B10" s="131"/>
      <c r="C10" s="131"/>
      <c r="D10" s="350"/>
      <c r="E10" s="351"/>
      <c r="F10" s="79"/>
      <c r="G10" s="528" t="s">
        <v>612</v>
      </c>
      <c r="H10" s="503" t="s">
        <v>613</v>
      </c>
      <c r="I10" s="498" t="s">
        <v>102</v>
      </c>
      <c r="J10" s="303">
        <v>58</v>
      </c>
      <c r="K10" s="396">
        <v>3</v>
      </c>
      <c r="L10" s="83"/>
      <c r="M10" s="131"/>
      <c r="N10" s="131"/>
      <c r="O10" s="131"/>
      <c r="P10" s="350"/>
      <c r="Q10" s="351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</row>
    <row r="11" spans="1:61" s="76" customFormat="1" ht="12" customHeight="1">
      <c r="A11" s="352"/>
      <c r="B11" s="353"/>
      <c r="C11" s="352"/>
      <c r="D11" s="350"/>
      <c r="E11" s="351"/>
      <c r="F11" s="79"/>
      <c r="G11" s="406"/>
      <c r="H11" s="407"/>
      <c r="I11" s="309"/>
      <c r="J11" s="535"/>
      <c r="K11" s="396"/>
      <c r="L11" s="83"/>
      <c r="M11" s="352"/>
      <c r="N11" s="353"/>
      <c r="O11" s="352"/>
      <c r="P11" s="350"/>
      <c r="Q11" s="351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</row>
    <row r="12" spans="1:61" s="76" customFormat="1" ht="12" customHeight="1">
      <c r="A12" s="131"/>
      <c r="B12" s="131"/>
      <c r="C12" s="131"/>
      <c r="D12" s="350"/>
      <c r="E12" s="351"/>
      <c r="F12" s="79"/>
      <c r="G12" s="345"/>
      <c r="H12" s="345"/>
      <c r="I12" s="309"/>
      <c r="J12" s="78"/>
      <c r="K12" s="304"/>
      <c r="L12" s="83"/>
      <c r="M12" s="131"/>
      <c r="N12" s="131"/>
      <c r="O12" s="131"/>
      <c r="P12" s="350"/>
      <c r="Q12" s="351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</row>
    <row r="13" spans="1:61" s="65" customFormat="1" ht="12">
      <c r="A13" s="348"/>
      <c r="B13" s="348"/>
      <c r="C13" s="348"/>
      <c r="D13" s="354"/>
      <c r="E13" s="355"/>
      <c r="F13" s="79"/>
      <c r="G13" s="85" t="s">
        <v>34</v>
      </c>
      <c r="H13" s="86" t="s">
        <v>26</v>
      </c>
      <c r="I13" s="86"/>
      <c r="J13" s="87"/>
      <c r="K13" s="88"/>
      <c r="L13" s="83"/>
      <c r="M13" s="348"/>
      <c r="N13" s="348"/>
      <c r="O13" s="348"/>
      <c r="P13" s="354"/>
      <c r="Q13" s="355"/>
      <c r="V13" s="76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68"/>
      <c r="AV13" s="368"/>
      <c r="AW13" s="368"/>
      <c r="AX13" s="368"/>
      <c r="AY13" s="368"/>
      <c r="AZ13" s="368"/>
      <c r="BA13" s="368"/>
      <c r="BB13" s="368"/>
      <c r="BC13" s="368"/>
      <c r="BD13" s="368"/>
      <c r="BE13" s="368"/>
      <c r="BF13" s="368"/>
      <c r="BG13" s="368"/>
      <c r="BH13" s="368"/>
      <c r="BI13" s="368"/>
    </row>
    <row r="14" spans="1:61" s="76" customFormat="1" ht="12" customHeight="1">
      <c r="A14" s="131"/>
      <c r="B14" s="131"/>
      <c r="C14" s="131"/>
      <c r="D14" s="350"/>
      <c r="E14" s="351"/>
      <c r="F14" s="79"/>
      <c r="G14" s="524" t="s">
        <v>119</v>
      </c>
      <c r="H14" s="486" t="s">
        <v>483</v>
      </c>
      <c r="I14" s="498" t="s">
        <v>102</v>
      </c>
      <c r="J14" s="303">
        <v>73</v>
      </c>
      <c r="K14" s="396">
        <v>1</v>
      </c>
      <c r="L14" s="83"/>
      <c r="M14" s="131"/>
      <c r="N14" s="131"/>
      <c r="O14" s="131"/>
      <c r="P14" s="350"/>
      <c r="Q14" s="351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</row>
    <row r="15" spans="1:61" s="76" customFormat="1" ht="12" customHeight="1">
      <c r="A15" s="131"/>
      <c r="B15" s="131"/>
      <c r="C15" s="131"/>
      <c r="D15" s="350"/>
      <c r="E15" s="351"/>
      <c r="F15" s="79"/>
      <c r="G15" s="524" t="s">
        <v>490</v>
      </c>
      <c r="H15" s="486" t="s">
        <v>491</v>
      </c>
      <c r="I15" s="498" t="s">
        <v>102</v>
      </c>
      <c r="J15" s="303">
        <v>68</v>
      </c>
      <c r="K15" s="396">
        <v>2</v>
      </c>
      <c r="L15" s="83"/>
      <c r="M15" s="131"/>
      <c r="N15" s="131"/>
      <c r="O15" s="131"/>
      <c r="P15" s="350"/>
      <c r="Q15" s="351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</row>
    <row r="16" spans="1:61" s="76" customFormat="1" ht="12" customHeight="1">
      <c r="A16" s="131"/>
      <c r="B16" s="131"/>
      <c r="C16" s="131"/>
      <c r="D16" s="350"/>
      <c r="E16" s="351"/>
      <c r="F16" s="79"/>
      <c r="G16" s="529" t="s">
        <v>280</v>
      </c>
      <c r="H16" s="488" t="s">
        <v>313</v>
      </c>
      <c r="I16" s="498" t="s">
        <v>277</v>
      </c>
      <c r="J16" s="303">
        <v>65</v>
      </c>
      <c r="K16" s="396">
        <v>3</v>
      </c>
      <c r="L16" s="83"/>
      <c r="M16" s="131"/>
      <c r="N16" s="131"/>
      <c r="O16" s="131"/>
      <c r="P16" s="350"/>
      <c r="Q16" s="351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</row>
    <row r="17" spans="1:61" s="76" customFormat="1" ht="12" customHeight="1">
      <c r="A17" s="131"/>
      <c r="B17" s="131"/>
      <c r="C17" s="131"/>
      <c r="D17" s="350"/>
      <c r="E17" s="351"/>
      <c r="F17" s="79"/>
      <c r="G17" s="345"/>
      <c r="H17" s="345"/>
      <c r="I17" s="309"/>
      <c r="J17" s="78"/>
      <c r="K17" s="304"/>
      <c r="L17" s="83"/>
      <c r="M17" s="131"/>
      <c r="N17" s="131"/>
      <c r="O17" s="131"/>
      <c r="P17" s="350"/>
      <c r="Q17" s="351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</row>
    <row r="18" spans="1:61" s="65" customFormat="1" ht="12">
      <c r="A18" s="348"/>
      <c r="B18" s="348"/>
      <c r="C18" s="348"/>
      <c r="D18" s="354"/>
      <c r="E18" s="355"/>
      <c r="F18" s="79"/>
      <c r="G18" s="93" t="s">
        <v>35</v>
      </c>
      <c r="H18" s="94" t="s">
        <v>27</v>
      </c>
      <c r="I18" s="94"/>
      <c r="J18" s="95"/>
      <c r="K18" s="96"/>
      <c r="L18" s="83"/>
      <c r="M18" s="348"/>
      <c r="N18" s="348"/>
      <c r="O18" s="348"/>
      <c r="P18" s="354"/>
      <c r="Q18" s="355"/>
      <c r="V18" s="76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368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68"/>
      <c r="BG18" s="368"/>
      <c r="BH18" s="368"/>
      <c r="BI18" s="368"/>
    </row>
    <row r="19" spans="1:61" s="76" customFormat="1" ht="12" customHeight="1">
      <c r="A19" s="131"/>
      <c r="B19" s="131"/>
      <c r="C19" s="131"/>
      <c r="D19" s="350"/>
      <c r="E19" s="351"/>
      <c r="F19" s="79"/>
      <c r="G19" s="524" t="s">
        <v>449</v>
      </c>
      <c r="H19" s="486" t="s">
        <v>185</v>
      </c>
      <c r="I19" s="498" t="s">
        <v>237</v>
      </c>
      <c r="J19" s="394">
        <v>63</v>
      </c>
      <c r="K19" s="396">
        <v>1</v>
      </c>
      <c r="L19" s="83"/>
      <c r="M19" s="131"/>
      <c r="N19" s="131"/>
      <c r="O19" s="131"/>
      <c r="P19" s="350"/>
      <c r="Q19" s="351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</row>
    <row r="20" spans="1:61" s="76" customFormat="1" ht="12" customHeight="1">
      <c r="A20" s="131"/>
      <c r="B20" s="131"/>
      <c r="C20" s="131"/>
      <c r="D20" s="350"/>
      <c r="E20" s="351"/>
      <c r="F20" s="79"/>
      <c r="G20" s="524" t="s">
        <v>304</v>
      </c>
      <c r="H20" s="486" t="s">
        <v>305</v>
      </c>
      <c r="I20" s="498" t="s">
        <v>277</v>
      </c>
      <c r="J20" s="394">
        <v>59</v>
      </c>
      <c r="K20" s="396">
        <v>2</v>
      </c>
      <c r="L20" s="83"/>
      <c r="M20" s="131"/>
      <c r="N20" s="131"/>
      <c r="O20" s="131"/>
      <c r="P20" s="350"/>
      <c r="Q20" s="351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</row>
    <row r="21" spans="1:61" s="76" customFormat="1" ht="12" customHeight="1">
      <c r="A21" s="131"/>
      <c r="B21" s="131"/>
      <c r="C21" s="131"/>
      <c r="D21" s="350"/>
      <c r="E21" s="351"/>
      <c r="F21" s="79"/>
      <c r="G21" s="524" t="s">
        <v>115</v>
      </c>
      <c r="H21" s="486" t="s">
        <v>206</v>
      </c>
      <c r="I21" s="498" t="s">
        <v>102</v>
      </c>
      <c r="J21" s="394">
        <v>58</v>
      </c>
      <c r="K21" s="396">
        <v>3</v>
      </c>
      <c r="L21" s="83"/>
      <c r="M21" s="131"/>
      <c r="N21" s="131"/>
      <c r="O21" s="131"/>
      <c r="P21" s="350"/>
      <c r="Q21" s="351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</row>
    <row r="22" spans="1:61" s="76" customFormat="1" ht="12" customHeight="1">
      <c r="A22" s="131"/>
      <c r="B22" s="131"/>
      <c r="C22" s="131"/>
      <c r="D22" s="350"/>
      <c r="E22" s="351"/>
      <c r="F22" s="79"/>
      <c r="G22" s="345"/>
      <c r="H22" s="345"/>
      <c r="I22" s="347"/>
      <c r="J22" s="78"/>
      <c r="K22" s="304"/>
      <c r="L22" s="83"/>
      <c r="M22" s="131"/>
      <c r="N22" s="131"/>
      <c r="O22" s="131"/>
      <c r="P22" s="350"/>
      <c r="Q22" s="351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</row>
    <row r="23" spans="1:61" s="65" customFormat="1" ht="12">
      <c r="A23" s="348"/>
      <c r="B23" s="348"/>
      <c r="C23" s="348"/>
      <c r="D23" s="354"/>
      <c r="E23" s="355"/>
      <c r="F23" s="79"/>
      <c r="G23" s="100" t="s">
        <v>35</v>
      </c>
      <c r="H23" s="101" t="s">
        <v>26</v>
      </c>
      <c r="I23" s="101"/>
      <c r="J23" s="102"/>
      <c r="K23" s="103"/>
      <c r="L23" s="83"/>
      <c r="M23" s="348"/>
      <c r="N23" s="348"/>
      <c r="O23" s="348"/>
      <c r="P23" s="354"/>
      <c r="Q23" s="355"/>
      <c r="V23" s="76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368"/>
      <c r="AK23" s="368"/>
      <c r="AL23" s="368"/>
      <c r="AM23" s="368"/>
      <c r="AN23" s="368"/>
      <c r="AO23" s="368"/>
      <c r="AP23" s="368"/>
      <c r="AQ23" s="368"/>
      <c r="AR23" s="368"/>
      <c r="AS23" s="368"/>
      <c r="AT23" s="368"/>
      <c r="AU23" s="368"/>
      <c r="AV23" s="368"/>
      <c r="AW23" s="368"/>
      <c r="AX23" s="368"/>
      <c r="AY23" s="368"/>
      <c r="AZ23" s="368"/>
      <c r="BA23" s="368"/>
      <c r="BB23" s="368"/>
      <c r="BC23" s="368"/>
      <c r="BD23" s="368"/>
      <c r="BE23" s="368"/>
      <c r="BF23" s="368"/>
      <c r="BG23" s="368"/>
      <c r="BH23" s="368"/>
      <c r="BI23" s="368"/>
    </row>
    <row r="24" spans="1:61" s="76" customFormat="1" ht="13.5">
      <c r="A24" s="356"/>
      <c r="B24" s="356"/>
      <c r="C24" s="357"/>
      <c r="D24" s="350"/>
      <c r="E24" s="351"/>
      <c r="F24" s="79"/>
      <c r="G24" s="526" t="s">
        <v>119</v>
      </c>
      <c r="H24" s="494" t="s">
        <v>151</v>
      </c>
      <c r="I24" s="498" t="s">
        <v>102</v>
      </c>
      <c r="J24" s="394">
        <v>50</v>
      </c>
      <c r="K24" s="396">
        <v>1</v>
      </c>
      <c r="L24" s="83"/>
      <c r="M24" s="356"/>
      <c r="N24" s="356"/>
      <c r="O24" s="357"/>
      <c r="P24" s="350"/>
      <c r="Q24" s="3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</row>
    <row r="25" spans="1:61" s="76" customFormat="1" ht="12" customHeight="1">
      <c r="A25" s="358"/>
      <c r="B25" s="356"/>
      <c r="C25" s="357"/>
      <c r="D25" s="350"/>
      <c r="E25" s="351"/>
      <c r="F25" s="79"/>
      <c r="G25" s="524" t="s">
        <v>268</v>
      </c>
      <c r="H25" s="486" t="s">
        <v>131</v>
      </c>
      <c r="I25" s="498" t="s">
        <v>277</v>
      </c>
      <c r="J25" s="394">
        <v>48</v>
      </c>
      <c r="K25" s="396">
        <v>2</v>
      </c>
      <c r="L25" s="83"/>
      <c r="M25" s="358"/>
      <c r="N25" s="356"/>
      <c r="O25" s="357"/>
      <c r="P25" s="350"/>
      <c r="Q25" s="351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</row>
    <row r="26" spans="1:61" s="76" customFormat="1" ht="12" customHeight="1">
      <c r="A26" s="356"/>
      <c r="B26" s="356"/>
      <c r="C26" s="357"/>
      <c r="D26" s="350"/>
      <c r="E26" s="351"/>
      <c r="F26" s="79"/>
      <c r="G26" s="524" t="s">
        <v>138</v>
      </c>
      <c r="H26" s="486" t="s">
        <v>129</v>
      </c>
      <c r="I26" s="498" t="s">
        <v>102</v>
      </c>
      <c r="J26" s="394">
        <v>48</v>
      </c>
      <c r="K26" s="396">
        <v>2</v>
      </c>
      <c r="L26" s="83"/>
      <c r="M26" s="356"/>
      <c r="N26" s="356"/>
      <c r="O26" s="357"/>
      <c r="P26" s="350"/>
      <c r="Q26" s="351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</row>
    <row r="27" spans="1:61" s="76" customFormat="1" ht="12" customHeight="1">
      <c r="A27" s="359"/>
      <c r="B27" s="359"/>
      <c r="C27" s="359"/>
      <c r="D27" s="350"/>
      <c r="E27" s="351"/>
      <c r="F27" s="79"/>
      <c r="G27" s="524" t="s">
        <v>423</v>
      </c>
      <c r="H27" s="486" t="s">
        <v>424</v>
      </c>
      <c r="I27" s="498" t="s">
        <v>409</v>
      </c>
      <c r="J27" s="394">
        <v>42</v>
      </c>
      <c r="K27" s="396">
        <v>3</v>
      </c>
      <c r="L27" s="83"/>
      <c r="M27" s="359"/>
      <c r="N27" s="359"/>
      <c r="O27" s="359"/>
      <c r="P27" s="350"/>
      <c r="Q27" s="351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</row>
    <row r="28" spans="1:61" s="11" customFormat="1" ht="15.75">
      <c r="A28" s="582"/>
      <c r="B28" s="583"/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583"/>
      <c r="S28" s="322"/>
      <c r="T28" s="322"/>
      <c r="V28" s="76"/>
      <c r="W28" s="367"/>
      <c r="X28" s="367"/>
      <c r="Y28" s="367"/>
      <c r="Z28" s="367"/>
      <c r="AA28" s="367"/>
      <c r="AB28" s="367"/>
      <c r="AC28" s="367"/>
      <c r="AD28" s="367"/>
      <c r="AE28" s="367"/>
      <c r="AF28" s="367"/>
      <c r="AG28" s="367"/>
      <c r="AH28" s="367"/>
      <c r="AI28" s="367"/>
      <c r="AJ28" s="367"/>
      <c r="AK28" s="367"/>
      <c r="AL28" s="367"/>
      <c r="AM28" s="367"/>
      <c r="AN28" s="367"/>
      <c r="AO28" s="367"/>
      <c r="AP28" s="367"/>
      <c r="AQ28" s="367"/>
      <c r="AR28" s="367"/>
      <c r="AS28" s="367"/>
      <c r="AT28" s="367"/>
      <c r="AU28" s="367"/>
      <c r="AV28" s="367"/>
      <c r="AW28" s="367"/>
      <c r="AX28" s="367"/>
      <c r="AY28" s="367"/>
      <c r="AZ28" s="367"/>
      <c r="BA28" s="367"/>
      <c r="BB28" s="367"/>
      <c r="BC28" s="367"/>
      <c r="BD28" s="367"/>
      <c r="BE28" s="367"/>
      <c r="BF28" s="367"/>
      <c r="BG28" s="367"/>
      <c r="BH28" s="367"/>
      <c r="BI28" s="367"/>
    </row>
    <row r="29" spans="1:61" s="65" customFormat="1" ht="15.75">
      <c r="A29" s="66" t="s">
        <v>31</v>
      </c>
      <c r="B29" s="67" t="s">
        <v>27</v>
      </c>
      <c r="C29" s="67"/>
      <c r="D29" s="198" t="s">
        <v>32</v>
      </c>
      <c r="E29" s="199"/>
      <c r="F29" s="70"/>
      <c r="G29" s="191"/>
      <c r="H29" s="195" t="s">
        <v>36</v>
      </c>
      <c r="I29" s="192"/>
      <c r="J29" s="193"/>
      <c r="K29" s="194"/>
      <c r="L29" s="75"/>
      <c r="M29" s="71" t="s">
        <v>31</v>
      </c>
      <c r="N29" s="72" t="s">
        <v>27</v>
      </c>
      <c r="O29" s="73"/>
      <c r="P29" s="222" t="s">
        <v>33</v>
      </c>
      <c r="Q29" s="199"/>
      <c r="V29" s="76"/>
      <c r="W29" s="368"/>
      <c r="X29" s="368"/>
      <c r="Y29" s="368"/>
      <c r="Z29" s="368"/>
      <c r="AA29" s="368"/>
      <c r="AB29" s="368"/>
      <c r="AC29" s="368"/>
      <c r="AD29" s="368"/>
      <c r="AE29" s="368"/>
      <c r="AF29" s="368"/>
      <c r="AG29" s="368"/>
      <c r="AH29" s="368"/>
      <c r="AI29" s="368"/>
      <c r="AJ29" s="368"/>
      <c r="AK29" s="368"/>
      <c r="AL29" s="368"/>
      <c r="AM29" s="368"/>
      <c r="AN29" s="368"/>
      <c r="AO29" s="368"/>
      <c r="AP29" s="368"/>
      <c r="AQ29" s="368"/>
      <c r="AR29" s="368"/>
      <c r="AS29" s="368"/>
      <c r="AT29" s="368"/>
      <c r="AU29" s="368"/>
      <c r="AV29" s="368"/>
      <c r="AW29" s="368"/>
      <c r="AX29" s="368"/>
      <c r="AY29" s="368"/>
      <c r="AZ29" s="368"/>
      <c r="BA29" s="368"/>
      <c r="BB29" s="368"/>
      <c r="BC29" s="368"/>
      <c r="BD29" s="368"/>
      <c r="BE29" s="368"/>
      <c r="BF29" s="368"/>
      <c r="BG29" s="368"/>
      <c r="BH29" s="368"/>
      <c r="BI29" s="368"/>
    </row>
    <row r="30" spans="1:61" s="76" customFormat="1" ht="12" customHeight="1">
      <c r="A30" s="528" t="s">
        <v>606</v>
      </c>
      <c r="B30" s="503" t="s">
        <v>607</v>
      </c>
      <c r="C30" s="498" t="s">
        <v>102</v>
      </c>
      <c r="D30" s="305" t="s">
        <v>680</v>
      </c>
      <c r="E30" s="395">
        <v>1</v>
      </c>
      <c r="F30" s="397"/>
      <c r="G30" s="200"/>
      <c r="H30" s="201"/>
      <c r="I30" s="200"/>
      <c r="J30" s="202"/>
      <c r="K30" s="203"/>
      <c r="L30" s="83"/>
      <c r="M30" s="524" t="s">
        <v>596</v>
      </c>
      <c r="N30" s="486" t="s">
        <v>229</v>
      </c>
      <c r="O30" s="498" t="s">
        <v>102</v>
      </c>
      <c r="P30" s="532">
        <v>5.6</v>
      </c>
      <c r="Q30" s="402">
        <v>1</v>
      </c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</row>
    <row r="31" spans="1:61" s="76" customFormat="1" ht="12" customHeight="1">
      <c r="A31" s="524" t="s">
        <v>121</v>
      </c>
      <c r="B31" s="486" t="s">
        <v>587</v>
      </c>
      <c r="C31" s="498" t="s">
        <v>102</v>
      </c>
      <c r="D31" s="305" t="s">
        <v>681</v>
      </c>
      <c r="E31" s="395">
        <v>2</v>
      </c>
      <c r="F31" s="397"/>
      <c r="G31" s="200"/>
      <c r="H31" s="201"/>
      <c r="I31" s="200"/>
      <c r="J31" s="202"/>
      <c r="K31" s="203"/>
      <c r="L31" s="83"/>
      <c r="M31" s="524" t="s">
        <v>290</v>
      </c>
      <c r="N31" s="486" t="s">
        <v>315</v>
      </c>
      <c r="O31" s="498" t="s">
        <v>277</v>
      </c>
      <c r="P31" s="532">
        <v>5.8</v>
      </c>
      <c r="Q31" s="402">
        <v>2</v>
      </c>
      <c r="R31" s="306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2"/>
      <c r="BF31" s="52"/>
      <c r="BG31" s="52"/>
      <c r="BH31" s="52"/>
      <c r="BI31" s="52"/>
    </row>
    <row r="32" spans="1:61" s="76" customFormat="1" ht="12" customHeight="1">
      <c r="A32" s="524" t="s">
        <v>592</v>
      </c>
      <c r="B32" s="486" t="s">
        <v>593</v>
      </c>
      <c r="C32" s="498" t="s">
        <v>102</v>
      </c>
      <c r="D32" s="305" t="s">
        <v>682</v>
      </c>
      <c r="E32" s="395">
        <v>3</v>
      </c>
      <c r="F32" s="397">
        <v>43</v>
      </c>
      <c r="G32" s="200"/>
      <c r="H32" s="201"/>
      <c r="I32" s="200"/>
      <c r="J32" s="202"/>
      <c r="K32" s="203"/>
      <c r="L32" s="83"/>
      <c r="M32" s="524" t="s">
        <v>557</v>
      </c>
      <c r="N32" s="486" t="s">
        <v>558</v>
      </c>
      <c r="O32" s="498" t="s">
        <v>277</v>
      </c>
      <c r="P32" s="532">
        <v>6</v>
      </c>
      <c r="Q32" s="402">
        <v>3</v>
      </c>
      <c r="R32" s="397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I32" s="52"/>
    </row>
    <row r="33" spans="1:61" s="76" customFormat="1" ht="12" customHeight="1">
      <c r="A33" s="524" t="s">
        <v>570</v>
      </c>
      <c r="B33" s="486" t="s">
        <v>571</v>
      </c>
      <c r="C33" s="498" t="s">
        <v>317</v>
      </c>
      <c r="D33" s="305" t="s">
        <v>682</v>
      </c>
      <c r="E33" s="395"/>
      <c r="F33" s="397">
        <v>48</v>
      </c>
      <c r="G33" s="200"/>
      <c r="H33" s="201"/>
      <c r="I33" s="200"/>
      <c r="J33" s="202"/>
      <c r="K33" s="203"/>
      <c r="L33" s="83"/>
      <c r="M33" s="345"/>
      <c r="N33" s="345"/>
      <c r="O33" s="309"/>
      <c r="P33" s="534"/>
      <c r="Q33" s="402"/>
      <c r="R33" s="398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</row>
    <row r="34" spans="1:61" s="76" customFormat="1" ht="12" customHeight="1">
      <c r="A34" s="524" t="s">
        <v>594</v>
      </c>
      <c r="B34" s="486" t="s">
        <v>595</v>
      </c>
      <c r="C34" s="498" t="s">
        <v>102</v>
      </c>
      <c r="D34" s="305" t="s">
        <v>682</v>
      </c>
      <c r="E34" s="395"/>
      <c r="F34" s="397">
        <v>52</v>
      </c>
      <c r="G34" s="200"/>
      <c r="H34" s="201"/>
      <c r="I34" s="200"/>
      <c r="J34" s="202"/>
      <c r="K34" s="203"/>
      <c r="L34" s="83"/>
      <c r="M34" s="345"/>
      <c r="N34" s="345"/>
      <c r="O34" s="309"/>
      <c r="P34" s="534"/>
      <c r="Q34" s="402"/>
      <c r="R34" s="398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</row>
    <row r="35" spans="1:61" s="65" customFormat="1" ht="12">
      <c r="A35" s="85" t="s">
        <v>34</v>
      </c>
      <c r="B35" s="86" t="s">
        <v>26</v>
      </c>
      <c r="C35" s="86"/>
      <c r="D35" s="121"/>
      <c r="E35" s="400"/>
      <c r="F35" s="79"/>
      <c r="G35" s="204"/>
      <c r="H35" s="205"/>
      <c r="I35" s="204"/>
      <c r="J35" s="206"/>
      <c r="K35" s="207"/>
      <c r="L35" s="83"/>
      <c r="M35" s="89" t="s">
        <v>34</v>
      </c>
      <c r="N35" s="90" t="s">
        <v>26</v>
      </c>
      <c r="O35" s="91"/>
      <c r="P35" s="123"/>
      <c r="Q35" s="92"/>
      <c r="U35" s="76"/>
      <c r="V35" s="76"/>
      <c r="W35" s="52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368"/>
      <c r="AK35" s="368"/>
      <c r="AL35" s="368"/>
      <c r="AM35" s="368"/>
      <c r="AN35" s="368"/>
      <c r="AO35" s="368"/>
      <c r="AP35" s="368"/>
      <c r="AQ35" s="368"/>
      <c r="AR35" s="368"/>
      <c r="AS35" s="368"/>
      <c r="AT35" s="368"/>
      <c r="AU35" s="368"/>
      <c r="AV35" s="368"/>
      <c r="AW35" s="368"/>
      <c r="AX35" s="368"/>
      <c r="AY35" s="368"/>
      <c r="AZ35" s="368"/>
      <c r="BA35" s="368"/>
      <c r="BB35" s="368"/>
      <c r="BC35" s="368"/>
      <c r="BD35" s="368"/>
      <c r="BE35" s="368"/>
      <c r="BF35" s="368"/>
      <c r="BG35" s="368"/>
      <c r="BH35" s="368"/>
      <c r="BI35" s="368"/>
    </row>
    <row r="36" spans="1:61" s="76" customFormat="1" ht="12" customHeight="1">
      <c r="A36" s="524" t="s">
        <v>459</v>
      </c>
      <c r="B36" s="486" t="s">
        <v>460</v>
      </c>
      <c r="C36" s="498" t="s">
        <v>317</v>
      </c>
      <c r="D36" s="305" t="s">
        <v>680</v>
      </c>
      <c r="E36" s="395">
        <v>1</v>
      </c>
      <c r="F36" s="79"/>
      <c r="G36" s="200"/>
      <c r="H36" s="201"/>
      <c r="I36" s="200"/>
      <c r="J36" s="202"/>
      <c r="K36" s="203"/>
      <c r="L36" s="83"/>
      <c r="M36" s="524" t="s">
        <v>119</v>
      </c>
      <c r="N36" s="486" t="s">
        <v>483</v>
      </c>
      <c r="O36" s="498" t="s">
        <v>102</v>
      </c>
      <c r="P36" s="305" t="s">
        <v>683</v>
      </c>
      <c r="Q36" s="402">
        <v>1</v>
      </c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</row>
    <row r="37" spans="1:61" s="76" customFormat="1" ht="12" customHeight="1">
      <c r="A37" s="524" t="s">
        <v>480</v>
      </c>
      <c r="B37" s="486" t="s">
        <v>481</v>
      </c>
      <c r="C37" s="498" t="s">
        <v>102</v>
      </c>
      <c r="D37" s="305" t="s">
        <v>681</v>
      </c>
      <c r="E37" s="395">
        <v>2</v>
      </c>
      <c r="F37" s="79"/>
      <c r="G37" s="200"/>
      <c r="H37" s="201"/>
      <c r="I37" s="200"/>
      <c r="J37" s="202"/>
      <c r="K37" s="203"/>
      <c r="L37" s="83"/>
      <c r="M37" s="524" t="s">
        <v>457</v>
      </c>
      <c r="N37" s="486" t="s">
        <v>458</v>
      </c>
      <c r="O37" s="498" t="s">
        <v>277</v>
      </c>
      <c r="P37" s="305" t="s">
        <v>675</v>
      </c>
      <c r="Q37" s="402">
        <v>2</v>
      </c>
      <c r="R37" s="397">
        <v>64</v>
      </c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</row>
    <row r="38" spans="1:61" s="76" customFormat="1" ht="12" customHeight="1">
      <c r="A38" s="524" t="s">
        <v>455</v>
      </c>
      <c r="B38" s="486" t="s">
        <v>456</v>
      </c>
      <c r="C38" s="498" t="s">
        <v>277</v>
      </c>
      <c r="D38" s="305" t="s">
        <v>682</v>
      </c>
      <c r="E38" s="395">
        <v>3</v>
      </c>
      <c r="F38" s="306">
        <v>53</v>
      </c>
      <c r="G38" s="200"/>
      <c r="H38" s="201"/>
      <c r="I38" s="200"/>
      <c r="J38" s="202"/>
      <c r="K38" s="203"/>
      <c r="L38" s="83"/>
      <c r="M38" s="529" t="s">
        <v>280</v>
      </c>
      <c r="N38" s="488" t="s">
        <v>313</v>
      </c>
      <c r="O38" s="498" t="s">
        <v>277</v>
      </c>
      <c r="P38" s="305" t="s">
        <v>675</v>
      </c>
      <c r="Q38" s="402">
        <v>3</v>
      </c>
      <c r="R38" s="397">
        <v>65</v>
      </c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</row>
    <row r="39" spans="1:61" s="76" customFormat="1" ht="12" customHeight="1">
      <c r="A39" s="524" t="s">
        <v>475</v>
      </c>
      <c r="B39" s="486" t="s">
        <v>476</v>
      </c>
      <c r="C39" s="498" t="s">
        <v>102</v>
      </c>
      <c r="D39" s="305" t="s">
        <v>682</v>
      </c>
      <c r="E39" s="112"/>
      <c r="F39" s="306">
        <v>56</v>
      </c>
      <c r="G39" s="200"/>
      <c r="H39" s="201"/>
      <c r="I39" s="200"/>
      <c r="J39" s="202"/>
      <c r="K39" s="203"/>
      <c r="L39" s="83"/>
      <c r="M39" s="344"/>
      <c r="N39" s="405"/>
      <c r="O39" s="301"/>
      <c r="P39" s="534"/>
      <c r="Q39" s="402"/>
      <c r="R39" s="398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</row>
    <row r="40" spans="1:61" s="76" customFormat="1" ht="12" customHeight="1">
      <c r="A40" s="528" t="s">
        <v>499</v>
      </c>
      <c r="B40" s="503" t="s">
        <v>500</v>
      </c>
      <c r="C40" s="498" t="s">
        <v>102</v>
      </c>
      <c r="D40" s="305" t="s">
        <v>682</v>
      </c>
      <c r="E40" s="112"/>
      <c r="F40" s="306">
        <v>56</v>
      </c>
      <c r="G40" s="200"/>
      <c r="H40" s="201"/>
      <c r="I40" s="200"/>
      <c r="J40" s="202"/>
      <c r="K40" s="203"/>
      <c r="L40" s="83"/>
      <c r="M40" s="344"/>
      <c r="N40" s="405"/>
      <c r="O40" s="301"/>
      <c r="P40" s="534"/>
      <c r="Q40" s="402"/>
      <c r="R40" s="398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</row>
    <row r="41" spans="1:61" s="65" customFormat="1" ht="12">
      <c r="A41" s="93" t="s">
        <v>35</v>
      </c>
      <c r="B41" s="94" t="s">
        <v>27</v>
      </c>
      <c r="C41" s="94"/>
      <c r="D41" s="124"/>
      <c r="E41" s="401"/>
      <c r="F41" s="79"/>
      <c r="G41" s="207"/>
      <c r="H41" s="208"/>
      <c r="I41" s="207"/>
      <c r="J41" s="209"/>
      <c r="K41" s="210"/>
      <c r="L41" s="83"/>
      <c r="M41" s="97" t="s">
        <v>35</v>
      </c>
      <c r="N41" s="98" t="s">
        <v>27</v>
      </c>
      <c r="O41" s="99"/>
      <c r="P41" s="126"/>
      <c r="Q41" s="401"/>
      <c r="U41" s="76"/>
      <c r="V41" s="76"/>
      <c r="W41" s="52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368"/>
      <c r="AK41" s="368"/>
      <c r="AL41" s="368"/>
      <c r="AM41" s="368"/>
      <c r="AN41" s="368"/>
      <c r="AO41" s="368"/>
      <c r="AP41" s="368"/>
      <c r="AQ41" s="368"/>
      <c r="AR41" s="368"/>
      <c r="AS41" s="368"/>
      <c r="AT41" s="368"/>
      <c r="AU41" s="368"/>
      <c r="AV41" s="368"/>
      <c r="AW41" s="368"/>
      <c r="AX41" s="368"/>
      <c r="AY41" s="368"/>
      <c r="AZ41" s="368"/>
      <c r="BA41" s="368"/>
      <c r="BB41" s="368"/>
      <c r="BC41" s="368"/>
      <c r="BD41" s="368"/>
      <c r="BE41" s="368"/>
      <c r="BF41" s="368"/>
      <c r="BG41" s="368"/>
      <c r="BH41" s="368"/>
      <c r="BI41" s="368"/>
    </row>
    <row r="42" spans="1:61" s="76" customFormat="1" ht="12" customHeight="1">
      <c r="A42" s="528" t="s">
        <v>118</v>
      </c>
      <c r="B42" s="503" t="s">
        <v>220</v>
      </c>
      <c r="C42" s="498" t="s">
        <v>102</v>
      </c>
      <c r="D42" s="305" t="s">
        <v>677</v>
      </c>
      <c r="E42" s="395">
        <v>1</v>
      </c>
      <c r="F42" s="306">
        <v>50</v>
      </c>
      <c r="G42" s="200"/>
      <c r="H42" s="201"/>
      <c r="I42" s="200"/>
      <c r="J42" s="202"/>
      <c r="K42" s="203"/>
      <c r="L42" s="83"/>
      <c r="M42" s="524" t="s">
        <v>115</v>
      </c>
      <c r="N42" s="486" t="s">
        <v>206</v>
      </c>
      <c r="O42" s="498" t="s">
        <v>102</v>
      </c>
      <c r="P42" s="305" t="s">
        <v>678</v>
      </c>
      <c r="Q42" s="395">
        <v>1</v>
      </c>
      <c r="R42" s="397">
        <v>58</v>
      </c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</row>
    <row r="43" spans="1:61" s="76" customFormat="1" ht="12" customHeight="1">
      <c r="A43" s="528" t="s">
        <v>311</v>
      </c>
      <c r="B43" s="503" t="s">
        <v>312</v>
      </c>
      <c r="C43" s="498" t="s">
        <v>277</v>
      </c>
      <c r="D43" s="305" t="s">
        <v>677</v>
      </c>
      <c r="E43" s="395">
        <v>2</v>
      </c>
      <c r="F43" s="306">
        <v>54</v>
      </c>
      <c r="G43" s="200"/>
      <c r="H43" s="201"/>
      <c r="I43" s="200"/>
      <c r="J43" s="202"/>
      <c r="K43" s="203"/>
      <c r="L43" s="83"/>
      <c r="M43" s="524" t="s">
        <v>449</v>
      </c>
      <c r="N43" s="486" t="s">
        <v>185</v>
      </c>
      <c r="O43" s="498" t="s">
        <v>237</v>
      </c>
      <c r="P43" s="305" t="s">
        <v>678</v>
      </c>
      <c r="Q43" s="395">
        <v>2</v>
      </c>
      <c r="R43" s="397">
        <v>63</v>
      </c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</row>
    <row r="44" spans="1:61" s="76" customFormat="1" ht="12" customHeight="1">
      <c r="A44" s="524" t="s">
        <v>117</v>
      </c>
      <c r="B44" s="486" t="s">
        <v>207</v>
      </c>
      <c r="C44" s="498" t="s">
        <v>102</v>
      </c>
      <c r="D44" s="305" t="s">
        <v>672</v>
      </c>
      <c r="E44" s="395">
        <v>3</v>
      </c>
      <c r="F44" s="306">
        <v>40</v>
      </c>
      <c r="G44" s="200"/>
      <c r="H44" s="201"/>
      <c r="I44" s="200"/>
      <c r="J44" s="202"/>
      <c r="K44" s="203"/>
      <c r="L44" s="83"/>
      <c r="M44" s="524" t="s">
        <v>304</v>
      </c>
      <c r="N44" s="486" t="s">
        <v>305</v>
      </c>
      <c r="O44" s="498" t="s">
        <v>277</v>
      </c>
      <c r="P44" s="305" t="s">
        <v>679</v>
      </c>
      <c r="Q44" s="395">
        <v>3</v>
      </c>
      <c r="R44" s="397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</row>
    <row r="45" spans="1:61" s="76" customFormat="1" ht="12" customHeight="1">
      <c r="A45" s="524" t="s">
        <v>182</v>
      </c>
      <c r="B45" s="486" t="s">
        <v>183</v>
      </c>
      <c r="C45" s="498" t="s">
        <v>102</v>
      </c>
      <c r="D45" s="305" t="s">
        <v>672</v>
      </c>
      <c r="E45" s="402"/>
      <c r="F45" s="306">
        <v>47</v>
      </c>
      <c r="G45" s="200"/>
      <c r="H45" s="201"/>
      <c r="I45" s="200"/>
      <c r="J45" s="202"/>
      <c r="K45" s="203"/>
      <c r="L45" s="83"/>
      <c r="M45" s="406"/>
      <c r="N45" s="407"/>
      <c r="O45" s="408"/>
      <c r="P45" s="534"/>
      <c r="Q45" s="395"/>
      <c r="R45" s="398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</row>
    <row r="46" spans="1:61" s="76" customFormat="1" ht="12" customHeight="1">
      <c r="A46" s="116"/>
      <c r="B46" s="117"/>
      <c r="C46" s="117"/>
      <c r="D46" s="111"/>
      <c r="E46" s="403"/>
      <c r="F46" s="79"/>
      <c r="G46" s="200"/>
      <c r="H46" s="201"/>
      <c r="I46" s="200"/>
      <c r="J46" s="202"/>
      <c r="K46" s="203"/>
      <c r="L46" s="83"/>
      <c r="M46" s="80"/>
      <c r="N46" s="81"/>
      <c r="O46" s="84"/>
      <c r="P46" s="111"/>
      <c r="Q46" s="403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</row>
    <row r="47" spans="1:61" s="65" customFormat="1" ht="12">
      <c r="A47" s="100" t="s">
        <v>35</v>
      </c>
      <c r="B47" s="101" t="s">
        <v>26</v>
      </c>
      <c r="C47" s="101"/>
      <c r="D47" s="127"/>
      <c r="E47" s="404"/>
      <c r="F47" s="79"/>
      <c r="G47" s="204"/>
      <c r="H47" s="205"/>
      <c r="I47" s="204"/>
      <c r="J47" s="209"/>
      <c r="K47" s="207"/>
      <c r="L47" s="83"/>
      <c r="M47" s="104" t="s">
        <v>35</v>
      </c>
      <c r="N47" s="105" t="s">
        <v>26</v>
      </c>
      <c r="O47" s="106"/>
      <c r="P47" s="129"/>
      <c r="Q47" s="130"/>
      <c r="U47" s="76"/>
      <c r="V47" s="76"/>
      <c r="W47" s="52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368"/>
      <c r="AK47" s="368"/>
      <c r="AL47" s="368"/>
      <c r="AM47" s="368"/>
      <c r="AN47" s="368"/>
      <c r="AO47" s="368"/>
      <c r="AP47" s="368"/>
      <c r="AQ47" s="368"/>
      <c r="AR47" s="368"/>
      <c r="AS47" s="368"/>
      <c r="AT47" s="368"/>
      <c r="AU47" s="368"/>
      <c r="AV47" s="368"/>
      <c r="AW47" s="368"/>
      <c r="AX47" s="368"/>
      <c r="AY47" s="368"/>
      <c r="AZ47" s="368"/>
      <c r="BA47" s="368"/>
      <c r="BB47" s="368"/>
      <c r="BC47" s="368"/>
      <c r="BD47" s="368"/>
      <c r="BE47" s="368"/>
      <c r="BF47" s="368"/>
      <c r="BG47" s="368"/>
      <c r="BH47" s="368"/>
      <c r="BI47" s="368"/>
    </row>
    <row r="48" spans="1:61" s="76" customFormat="1" ht="12" customHeight="1">
      <c r="A48" s="526" t="s">
        <v>152</v>
      </c>
      <c r="B48" s="494" t="s">
        <v>153</v>
      </c>
      <c r="C48" s="498" t="s">
        <v>102</v>
      </c>
      <c r="D48" s="305" t="s">
        <v>672</v>
      </c>
      <c r="E48" s="395">
        <v>1</v>
      </c>
      <c r="G48" s="211"/>
      <c r="H48" s="211"/>
      <c r="I48" s="212"/>
      <c r="J48" s="202"/>
      <c r="K48" s="213"/>
      <c r="L48" s="83"/>
      <c r="M48" s="524" t="s">
        <v>138</v>
      </c>
      <c r="N48" s="486" t="s">
        <v>129</v>
      </c>
      <c r="O48" s="498" t="s">
        <v>102</v>
      </c>
      <c r="P48" s="305" t="s">
        <v>675</v>
      </c>
      <c r="Q48" s="395">
        <v>1</v>
      </c>
      <c r="R48" s="306">
        <v>48</v>
      </c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2"/>
      <c r="AU48" s="52"/>
      <c r="AV48" s="52"/>
      <c r="AW48" s="52"/>
      <c r="AX48" s="52"/>
      <c r="AY48" s="52"/>
      <c r="AZ48" s="52"/>
      <c r="BA48" s="52"/>
      <c r="BB48" s="52"/>
      <c r="BC48" s="52"/>
      <c r="BD48" s="52"/>
      <c r="BE48" s="52"/>
      <c r="BF48" s="52"/>
      <c r="BG48" s="52"/>
      <c r="BH48" s="52"/>
      <c r="BI48" s="52"/>
    </row>
    <row r="49" spans="1:61" s="76" customFormat="1" ht="12" customHeight="1">
      <c r="A49" s="524" t="s">
        <v>268</v>
      </c>
      <c r="B49" s="486" t="s">
        <v>131</v>
      </c>
      <c r="C49" s="498" t="s">
        <v>277</v>
      </c>
      <c r="D49" s="305" t="s">
        <v>673</v>
      </c>
      <c r="E49" s="395">
        <v>2</v>
      </c>
      <c r="G49" s="211"/>
      <c r="H49" s="211"/>
      <c r="I49" s="212"/>
      <c r="J49" s="202"/>
      <c r="K49" s="213"/>
      <c r="L49" s="83"/>
      <c r="M49" s="526" t="s">
        <v>119</v>
      </c>
      <c r="N49" s="494" t="s">
        <v>151</v>
      </c>
      <c r="O49" s="498" t="s">
        <v>102</v>
      </c>
      <c r="P49" s="305" t="s">
        <v>675</v>
      </c>
      <c r="Q49" s="395">
        <v>2</v>
      </c>
      <c r="R49" s="306">
        <v>50</v>
      </c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2"/>
      <c r="AU49" s="52"/>
      <c r="AV49" s="52"/>
      <c r="AW49" s="52"/>
      <c r="AX49" s="52"/>
      <c r="AY49" s="52"/>
      <c r="AZ49" s="52"/>
      <c r="BA49" s="52"/>
      <c r="BB49" s="52"/>
      <c r="BC49" s="52"/>
      <c r="BD49" s="52"/>
      <c r="BE49" s="52"/>
      <c r="BF49" s="52"/>
      <c r="BG49" s="52"/>
      <c r="BH49" s="52"/>
      <c r="BI49" s="52"/>
    </row>
    <row r="50" spans="1:61" s="76" customFormat="1" ht="12" customHeight="1">
      <c r="A50" s="524" t="s">
        <v>322</v>
      </c>
      <c r="B50" s="486" t="s">
        <v>374</v>
      </c>
      <c r="C50" s="498" t="s">
        <v>317</v>
      </c>
      <c r="D50" s="305" t="s">
        <v>674</v>
      </c>
      <c r="E50" s="395">
        <v>3</v>
      </c>
      <c r="F50" s="306">
        <v>31</v>
      </c>
      <c r="G50" s="211"/>
      <c r="H50" s="211"/>
      <c r="I50" s="212"/>
      <c r="J50" s="202"/>
      <c r="K50" s="213"/>
      <c r="L50" s="83"/>
      <c r="M50" s="524" t="s">
        <v>447</v>
      </c>
      <c r="N50" s="486" t="s">
        <v>448</v>
      </c>
      <c r="O50" s="498" t="s">
        <v>277</v>
      </c>
      <c r="P50" s="305" t="s">
        <v>676</v>
      </c>
      <c r="Q50" s="395">
        <v>3</v>
      </c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2"/>
      <c r="AU50" s="52"/>
      <c r="AV50" s="52"/>
      <c r="AW50" s="52"/>
      <c r="AX50" s="52"/>
      <c r="AY50" s="52"/>
      <c r="AZ50" s="52"/>
      <c r="BA50" s="52"/>
      <c r="BB50" s="52"/>
      <c r="BC50" s="52"/>
      <c r="BD50" s="52"/>
      <c r="BE50" s="52"/>
      <c r="BF50" s="52"/>
      <c r="BG50" s="52"/>
      <c r="BH50" s="52"/>
      <c r="BI50" s="52"/>
    </row>
    <row r="51" spans="1:61" s="76" customFormat="1" ht="12" customHeight="1">
      <c r="A51" s="524" t="s">
        <v>109</v>
      </c>
      <c r="B51" s="486" t="s">
        <v>141</v>
      </c>
      <c r="C51" s="498" t="s">
        <v>102</v>
      </c>
      <c r="D51" s="305" t="s">
        <v>674</v>
      </c>
      <c r="E51" s="112"/>
      <c r="F51" s="306">
        <v>41</v>
      </c>
      <c r="G51" s="214"/>
      <c r="H51" s="215"/>
      <c r="I51" s="200"/>
      <c r="J51" s="202"/>
      <c r="K51" s="203"/>
      <c r="L51" s="83"/>
      <c r="M51" s="486"/>
      <c r="N51" s="486"/>
      <c r="O51" s="498"/>
      <c r="P51" s="120"/>
      <c r="Q51" s="112"/>
      <c r="W51" s="52"/>
      <c r="X51" s="52"/>
      <c r="Y51" s="52"/>
      <c r="Z51" s="52"/>
      <c r="AA51" s="52"/>
      <c r="AB51" s="52"/>
      <c r="AC51" s="52"/>
      <c r="AD51" s="52"/>
      <c r="AE51" s="52"/>
      <c r="AF51" s="52"/>
      <c r="AG51" s="52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2"/>
      <c r="BD51" s="52"/>
      <c r="BE51" s="52"/>
      <c r="BF51" s="52"/>
      <c r="BG51" s="52"/>
      <c r="BH51" s="52"/>
      <c r="BI51" s="52"/>
    </row>
    <row r="52" spans="1:61" s="11" customFormat="1" ht="6.75" customHeight="1">
      <c r="A52" s="21"/>
      <c r="B52" s="182"/>
      <c r="C52" s="182"/>
      <c r="D52" s="185"/>
      <c r="E52" s="196"/>
      <c r="F52" s="22"/>
      <c r="G52" s="38"/>
      <c r="H52" s="37"/>
      <c r="I52" s="38"/>
      <c r="J52" s="63"/>
      <c r="K52" s="41"/>
      <c r="L52" s="23"/>
      <c r="M52" s="184"/>
      <c r="N52" s="183"/>
      <c r="O52" s="184"/>
      <c r="P52" s="190"/>
      <c r="Q52" s="185"/>
      <c r="S52" s="322"/>
      <c r="T52" s="322"/>
      <c r="U52" s="76"/>
      <c r="V52" s="76"/>
      <c r="W52" s="52"/>
      <c r="X52" s="367"/>
      <c r="Y52" s="367"/>
      <c r="Z52" s="367"/>
      <c r="AA52" s="367"/>
      <c r="AB52" s="367"/>
      <c r="AC52" s="367"/>
      <c r="AD52" s="367"/>
      <c r="AE52" s="367"/>
      <c r="AF52" s="367"/>
      <c r="AG52" s="367"/>
      <c r="AH52" s="367"/>
      <c r="AI52" s="367"/>
      <c r="AJ52" s="367"/>
      <c r="AK52" s="367"/>
      <c r="AL52" s="367"/>
      <c r="AM52" s="367"/>
      <c r="AN52" s="367"/>
      <c r="AO52" s="367"/>
      <c r="AP52" s="367"/>
      <c r="AQ52" s="367"/>
      <c r="AR52" s="367"/>
      <c r="AS52" s="367"/>
      <c r="AT52" s="367"/>
      <c r="AU52" s="367"/>
      <c r="AV52" s="367"/>
      <c r="AW52" s="367"/>
      <c r="AX52" s="367"/>
      <c r="AY52" s="367"/>
      <c r="AZ52" s="367"/>
      <c r="BA52" s="367"/>
      <c r="BB52" s="367"/>
      <c r="BC52" s="367"/>
      <c r="BD52" s="367"/>
      <c r="BE52" s="367"/>
      <c r="BF52" s="367"/>
      <c r="BG52" s="367"/>
      <c r="BH52" s="367"/>
      <c r="BI52" s="367"/>
    </row>
    <row r="53" spans="1:61" ht="15.75" customHeight="1">
      <c r="A53" s="216"/>
      <c r="B53" s="216"/>
      <c r="C53" s="216"/>
      <c r="D53" s="216"/>
      <c r="E53" s="216"/>
      <c r="F53" s="108"/>
      <c r="G53" s="191"/>
      <c r="H53" s="195" t="s">
        <v>37</v>
      </c>
      <c r="I53" s="192"/>
      <c r="J53" s="193"/>
      <c r="K53" s="194"/>
      <c r="L53" s="64"/>
      <c r="M53" s="216"/>
      <c r="N53" s="216"/>
      <c r="O53" s="216"/>
      <c r="P53" s="216"/>
      <c r="Q53" s="216"/>
      <c r="R53" s="76"/>
      <c r="S53" s="76"/>
      <c r="T53" s="76"/>
      <c r="U53" s="76"/>
      <c r="V53" s="76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</row>
    <row r="54" spans="1:61" s="65" customFormat="1" ht="12">
      <c r="A54" s="515" t="s">
        <v>31</v>
      </c>
      <c r="B54" s="516" t="s">
        <v>27</v>
      </c>
      <c r="C54" s="517"/>
      <c r="D54" s="518" t="s">
        <v>47</v>
      </c>
      <c r="E54" s="519"/>
      <c r="F54" s="70"/>
      <c r="G54" s="66" t="s">
        <v>31</v>
      </c>
      <c r="H54" s="67" t="s">
        <v>27</v>
      </c>
      <c r="I54" s="221" t="s">
        <v>48</v>
      </c>
      <c r="J54" s="109"/>
      <c r="K54" s="69"/>
      <c r="L54" s="75"/>
      <c r="M54" s="66" t="s">
        <v>31</v>
      </c>
      <c r="N54" s="67" t="s">
        <v>27</v>
      </c>
      <c r="O54" s="197" t="s">
        <v>49</v>
      </c>
      <c r="P54" s="74"/>
      <c r="Q54" s="199"/>
      <c r="U54" s="76"/>
      <c r="V54" s="76"/>
      <c r="W54" s="52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8"/>
      <c r="AQ54" s="368"/>
      <c r="AR54" s="368"/>
      <c r="AS54" s="368"/>
      <c r="AT54" s="368"/>
      <c r="AU54" s="368"/>
      <c r="AV54" s="368"/>
      <c r="AW54" s="368"/>
      <c r="AX54" s="368"/>
      <c r="AY54" s="368"/>
      <c r="AZ54" s="368"/>
      <c r="BA54" s="368"/>
      <c r="BB54" s="368"/>
      <c r="BC54" s="368"/>
      <c r="BD54" s="368"/>
      <c r="BE54" s="368"/>
      <c r="BF54" s="368"/>
      <c r="BG54" s="368"/>
      <c r="BH54" s="368"/>
      <c r="BI54" s="368"/>
    </row>
    <row r="55" spans="1:61" s="76" customFormat="1" ht="12" customHeight="1">
      <c r="A55" s="524" t="s">
        <v>557</v>
      </c>
      <c r="B55" s="486" t="s">
        <v>558</v>
      </c>
      <c r="C55" s="498" t="s">
        <v>277</v>
      </c>
      <c r="D55" s="468">
        <v>1.11</v>
      </c>
      <c r="E55" s="522">
        <v>1</v>
      </c>
      <c r="F55" s="79"/>
      <c r="G55" s="524" t="s">
        <v>596</v>
      </c>
      <c r="H55" s="486" t="s">
        <v>229</v>
      </c>
      <c r="I55" s="498" t="s">
        <v>102</v>
      </c>
      <c r="J55" s="468">
        <v>11.4</v>
      </c>
      <c r="K55" s="307">
        <v>1</v>
      </c>
      <c r="L55" s="83"/>
      <c r="M55" s="524" t="s">
        <v>596</v>
      </c>
      <c r="N55" s="486" t="s">
        <v>229</v>
      </c>
      <c r="O55" s="498" t="s">
        <v>102</v>
      </c>
      <c r="P55" s="533">
        <v>9.5</v>
      </c>
      <c r="Q55" s="307">
        <v>1</v>
      </c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2"/>
      <c r="AU55" s="52"/>
      <c r="AV55" s="52"/>
      <c r="AW55" s="52"/>
      <c r="AX55" s="52"/>
      <c r="AY55" s="52"/>
      <c r="AZ55" s="52"/>
      <c r="BA55" s="52"/>
      <c r="BB55" s="52"/>
      <c r="BC55" s="52"/>
      <c r="BD55" s="52"/>
      <c r="BE55" s="52"/>
      <c r="BF55" s="52"/>
      <c r="BG55" s="52"/>
      <c r="BH55" s="52"/>
      <c r="BI55" s="52"/>
    </row>
    <row r="56" spans="1:61" s="76" customFormat="1" ht="12" customHeight="1">
      <c r="A56" s="524" t="s">
        <v>184</v>
      </c>
      <c r="B56" s="486" t="s">
        <v>229</v>
      </c>
      <c r="C56" s="498" t="s">
        <v>102</v>
      </c>
      <c r="D56" s="468">
        <v>1.07</v>
      </c>
      <c r="E56" s="522">
        <v>2</v>
      </c>
      <c r="F56" s="306">
        <v>42</v>
      </c>
      <c r="G56" s="524" t="s">
        <v>290</v>
      </c>
      <c r="H56" s="486" t="s">
        <v>315</v>
      </c>
      <c r="I56" s="498" t="s">
        <v>277</v>
      </c>
      <c r="J56" s="468">
        <v>10.95</v>
      </c>
      <c r="K56" s="307">
        <v>2</v>
      </c>
      <c r="L56" s="83"/>
      <c r="M56" s="524" t="s">
        <v>594</v>
      </c>
      <c r="N56" s="486" t="s">
        <v>595</v>
      </c>
      <c r="O56" s="498" t="s">
        <v>102</v>
      </c>
      <c r="P56" s="533">
        <v>9.1</v>
      </c>
      <c r="Q56" s="307">
        <v>2</v>
      </c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</row>
    <row r="57" spans="1:61" s="76" customFormat="1" ht="12" customHeight="1">
      <c r="A57" s="524" t="s">
        <v>555</v>
      </c>
      <c r="B57" s="486" t="s">
        <v>556</v>
      </c>
      <c r="C57" s="498" t="s">
        <v>237</v>
      </c>
      <c r="D57" s="468">
        <v>1.07</v>
      </c>
      <c r="E57" s="522">
        <v>3</v>
      </c>
      <c r="F57" s="306">
        <v>52</v>
      </c>
      <c r="G57" s="524" t="s">
        <v>121</v>
      </c>
      <c r="H57" s="486" t="s">
        <v>587</v>
      </c>
      <c r="I57" s="498" t="s">
        <v>102</v>
      </c>
      <c r="J57" s="468">
        <v>10.3</v>
      </c>
      <c r="K57" s="307">
        <v>3</v>
      </c>
      <c r="L57" s="397"/>
      <c r="M57" s="524" t="s">
        <v>555</v>
      </c>
      <c r="N57" s="486" t="s">
        <v>556</v>
      </c>
      <c r="O57" s="498" t="s">
        <v>237</v>
      </c>
      <c r="P57" s="533">
        <v>8.7</v>
      </c>
      <c r="Q57" s="307">
        <v>3</v>
      </c>
      <c r="W57" s="52"/>
      <c r="X57" s="52"/>
      <c r="Y57" s="52"/>
      <c r="Z57" s="52"/>
      <c r="AA57" s="52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</row>
    <row r="58" spans="1:61" s="76" customFormat="1" ht="12" customHeight="1">
      <c r="A58" s="520"/>
      <c r="B58" s="520"/>
      <c r="C58" s="520"/>
      <c r="D58" s="521"/>
      <c r="E58" s="522"/>
      <c r="F58" s="79"/>
      <c r="G58" s="406"/>
      <c r="H58" s="407"/>
      <c r="I58" s="408"/>
      <c r="J58" s="536"/>
      <c r="K58" s="307"/>
      <c r="L58" s="397"/>
      <c r="M58" s="80"/>
      <c r="N58" s="81"/>
      <c r="O58" s="84"/>
      <c r="P58" s="132"/>
      <c r="Q58" s="112"/>
      <c r="W58" s="52"/>
      <c r="X58" s="52"/>
      <c r="Y58" s="52"/>
      <c r="Z58" s="52"/>
      <c r="AA58" s="52"/>
      <c r="AB58" s="52"/>
      <c r="AC58" s="52"/>
      <c r="AD58" s="52"/>
      <c r="AE58" s="52"/>
      <c r="AF58" s="52"/>
      <c r="AG58" s="52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2"/>
      <c r="AU58" s="52"/>
      <c r="AV58" s="52"/>
      <c r="AW58" s="52"/>
      <c r="AX58" s="52"/>
      <c r="AY58" s="52"/>
      <c r="AZ58" s="52"/>
      <c r="BA58" s="52"/>
      <c r="BB58" s="52"/>
      <c r="BC58" s="52"/>
      <c r="BD58" s="52"/>
      <c r="BE58" s="52"/>
      <c r="BF58" s="52"/>
      <c r="BG58" s="52"/>
      <c r="BH58" s="52"/>
      <c r="BI58" s="52"/>
    </row>
    <row r="59" spans="1:61" s="76" customFormat="1" ht="12" customHeight="1">
      <c r="A59" s="523"/>
      <c r="B59" s="523"/>
      <c r="C59" s="523"/>
      <c r="D59" s="521"/>
      <c r="E59" s="522"/>
      <c r="F59" s="79"/>
      <c r="G59" s="113"/>
      <c r="H59" s="114"/>
      <c r="I59" s="115"/>
      <c r="J59" s="132"/>
      <c r="K59" s="112"/>
      <c r="L59" s="83"/>
      <c r="M59" s="77"/>
      <c r="N59" s="53"/>
      <c r="O59" s="53"/>
      <c r="P59" s="132"/>
      <c r="Q59" s="112"/>
      <c r="W59" s="52"/>
      <c r="X59" s="52"/>
      <c r="Y59" s="52"/>
      <c r="Z59" s="52"/>
      <c r="AA59" s="52"/>
      <c r="AB59" s="52"/>
      <c r="AC59" s="52"/>
      <c r="AD59" s="52"/>
      <c r="AE59" s="52"/>
      <c r="AF59" s="52"/>
      <c r="AG59" s="52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/>
      <c r="AU59" s="52"/>
      <c r="AV59" s="52"/>
      <c r="AW59" s="52"/>
      <c r="AX59" s="52"/>
      <c r="AY59" s="52"/>
      <c r="AZ59" s="52"/>
      <c r="BA59" s="52"/>
      <c r="BB59" s="52"/>
      <c r="BC59" s="52"/>
      <c r="BD59" s="52"/>
      <c r="BE59" s="52"/>
      <c r="BF59" s="52"/>
      <c r="BG59" s="52"/>
      <c r="BH59" s="52"/>
      <c r="BI59" s="52"/>
    </row>
    <row r="60" spans="1:61" s="76" customFormat="1" ht="12" customHeight="1">
      <c r="A60" s="523"/>
      <c r="B60" s="523"/>
      <c r="C60" s="523"/>
      <c r="D60" s="521"/>
      <c r="E60" s="522"/>
      <c r="F60" s="79"/>
      <c r="G60" s="80"/>
      <c r="H60" s="81"/>
      <c r="I60" s="84"/>
      <c r="J60" s="132"/>
      <c r="K60" s="112"/>
      <c r="L60" s="83"/>
      <c r="M60" s="116"/>
      <c r="N60" s="117"/>
      <c r="O60" s="53"/>
      <c r="P60" s="132"/>
      <c r="Q60" s="112"/>
      <c r="W60" s="52"/>
      <c r="X60" s="52"/>
      <c r="Y60" s="52"/>
      <c r="Z60" s="52"/>
      <c r="AA60" s="52"/>
      <c r="AB60" s="52"/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2"/>
      <c r="AU60" s="52"/>
      <c r="AV60" s="52"/>
      <c r="AW60" s="52"/>
      <c r="AX60" s="52"/>
      <c r="AY60" s="52"/>
      <c r="AZ60" s="52"/>
      <c r="BA60" s="52"/>
      <c r="BB60" s="52"/>
      <c r="BC60" s="52"/>
      <c r="BD60" s="52"/>
      <c r="BE60" s="52"/>
      <c r="BF60" s="52"/>
      <c r="BG60" s="52"/>
      <c r="BH60" s="52"/>
      <c r="BI60" s="52"/>
    </row>
    <row r="61" spans="1:61" s="76" customFormat="1" ht="12" customHeight="1">
      <c r="A61" s="523"/>
      <c r="B61" s="523"/>
      <c r="C61" s="523"/>
      <c r="D61" s="521"/>
      <c r="E61" s="522"/>
      <c r="F61" s="79"/>
      <c r="G61" s="113"/>
      <c r="H61" s="114"/>
      <c r="I61" s="115"/>
      <c r="J61" s="132"/>
      <c r="K61" s="112"/>
      <c r="L61" s="83"/>
      <c r="M61" s="113"/>
      <c r="N61" s="114"/>
      <c r="O61" s="115"/>
      <c r="P61" s="132"/>
      <c r="Q61" s="11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</row>
    <row r="62" spans="1:61" s="65" customFormat="1" ht="12">
      <c r="A62" s="85" t="s">
        <v>34</v>
      </c>
      <c r="B62" s="86" t="s">
        <v>26</v>
      </c>
      <c r="C62" s="86"/>
      <c r="D62" s="121"/>
      <c r="E62" s="122"/>
      <c r="F62" s="79"/>
      <c r="G62" s="89" t="s">
        <v>34</v>
      </c>
      <c r="H62" s="90" t="s">
        <v>26</v>
      </c>
      <c r="I62" s="91"/>
      <c r="J62" s="123"/>
      <c r="K62" s="92"/>
      <c r="L62" s="83"/>
      <c r="M62" s="89" t="s">
        <v>34</v>
      </c>
      <c r="N62" s="90" t="s">
        <v>26</v>
      </c>
      <c r="O62" s="91"/>
      <c r="P62" s="123"/>
      <c r="Q62" s="92"/>
      <c r="U62" s="76"/>
      <c r="V62" s="76"/>
      <c r="W62" s="52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368"/>
      <c r="AK62" s="368"/>
      <c r="AL62" s="368"/>
      <c r="AM62" s="368"/>
      <c r="AN62" s="368"/>
      <c r="AO62" s="368"/>
      <c r="AP62" s="368"/>
      <c r="AQ62" s="368"/>
      <c r="AR62" s="368"/>
      <c r="AS62" s="368"/>
      <c r="AT62" s="368"/>
      <c r="AU62" s="368"/>
      <c r="AV62" s="368"/>
      <c r="AW62" s="368"/>
      <c r="AX62" s="368"/>
      <c r="AY62" s="368"/>
      <c r="AZ62" s="368"/>
      <c r="BA62" s="368"/>
      <c r="BB62" s="368"/>
      <c r="BC62" s="368"/>
      <c r="BD62" s="368"/>
      <c r="BE62" s="368"/>
      <c r="BF62" s="368"/>
      <c r="BG62" s="368"/>
      <c r="BH62" s="368"/>
      <c r="BI62" s="368"/>
    </row>
    <row r="63" spans="1:61" s="76" customFormat="1" ht="12" customHeight="1">
      <c r="A63" s="524" t="s">
        <v>477</v>
      </c>
      <c r="B63" s="486" t="s">
        <v>478</v>
      </c>
      <c r="C63" s="498" t="s">
        <v>102</v>
      </c>
      <c r="D63" s="468">
        <v>1.03</v>
      </c>
      <c r="E63" s="307">
        <v>1</v>
      </c>
      <c r="F63" s="79"/>
      <c r="G63" s="524" t="s">
        <v>480</v>
      </c>
      <c r="H63" s="486" t="s">
        <v>481</v>
      </c>
      <c r="I63" s="498" t="s">
        <v>102</v>
      </c>
      <c r="J63" s="468">
        <v>10.2</v>
      </c>
      <c r="K63" s="307">
        <v>1</v>
      </c>
      <c r="L63" s="83"/>
      <c r="M63" s="524" t="s">
        <v>119</v>
      </c>
      <c r="N63" s="486" t="s">
        <v>483</v>
      </c>
      <c r="O63" s="498" t="s">
        <v>102</v>
      </c>
      <c r="P63" s="533">
        <v>8.3</v>
      </c>
      <c r="Q63" s="307">
        <v>1</v>
      </c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</row>
    <row r="64" spans="1:61" s="76" customFormat="1" ht="12" customHeight="1">
      <c r="A64" s="343"/>
      <c r="B64" s="346"/>
      <c r="C64" s="309"/>
      <c r="D64" s="536"/>
      <c r="E64" s="307"/>
      <c r="F64" s="79"/>
      <c r="G64" s="524" t="s">
        <v>138</v>
      </c>
      <c r="H64" s="486" t="s">
        <v>479</v>
      </c>
      <c r="I64" s="498" t="s">
        <v>102</v>
      </c>
      <c r="J64" s="468">
        <v>10.1</v>
      </c>
      <c r="K64" s="307">
        <v>2</v>
      </c>
      <c r="L64" s="306"/>
      <c r="M64" s="524" t="s">
        <v>490</v>
      </c>
      <c r="N64" s="486" t="s">
        <v>491</v>
      </c>
      <c r="O64" s="498" t="s">
        <v>102</v>
      </c>
      <c r="P64" s="533">
        <v>7.9</v>
      </c>
      <c r="Q64" s="307">
        <v>2</v>
      </c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2"/>
      <c r="AU64" s="52"/>
      <c r="AV64" s="52"/>
      <c r="AW64" s="52"/>
      <c r="AX64" s="52"/>
      <c r="AY64" s="52"/>
      <c r="AZ64" s="52"/>
      <c r="BA64" s="52"/>
      <c r="BB64" s="52"/>
      <c r="BC64" s="52"/>
      <c r="BD64" s="52"/>
      <c r="BE64" s="52"/>
      <c r="BF64" s="52"/>
      <c r="BG64" s="52"/>
      <c r="BH64" s="52"/>
      <c r="BI64" s="52"/>
    </row>
    <row r="65" spans="1:61" s="76" customFormat="1" ht="12" customHeight="1">
      <c r="A65" s="345"/>
      <c r="B65" s="345"/>
      <c r="C65" s="309"/>
      <c r="D65" s="536"/>
      <c r="E65" s="307"/>
      <c r="F65" s="79"/>
      <c r="G65" s="524" t="s">
        <v>471</v>
      </c>
      <c r="H65" s="486" t="s">
        <v>234</v>
      </c>
      <c r="I65" s="498" t="s">
        <v>409</v>
      </c>
      <c r="J65" s="468">
        <v>10.05</v>
      </c>
      <c r="K65" s="307">
        <v>3</v>
      </c>
      <c r="L65" s="306"/>
      <c r="M65" s="524" t="s">
        <v>457</v>
      </c>
      <c r="N65" s="486" t="s">
        <v>458</v>
      </c>
      <c r="O65" s="498" t="s">
        <v>277</v>
      </c>
      <c r="P65" s="533">
        <v>7.7</v>
      </c>
      <c r="Q65" s="307">
        <v>3</v>
      </c>
      <c r="W65" s="52"/>
      <c r="X65" s="52"/>
      <c r="Y65" s="52"/>
      <c r="Z65" s="52"/>
      <c r="AA65" s="52"/>
      <c r="AB65" s="52"/>
      <c r="AC65" s="52"/>
      <c r="AD65" s="52"/>
      <c r="AE65" s="52"/>
      <c r="AF65" s="52"/>
      <c r="AG65" s="52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2"/>
      <c r="AU65" s="52"/>
      <c r="AV65" s="52"/>
      <c r="AW65" s="52"/>
      <c r="AX65" s="52"/>
      <c r="AY65" s="52"/>
      <c r="AZ65" s="52"/>
      <c r="BA65" s="52"/>
      <c r="BB65" s="52"/>
      <c r="BC65" s="52"/>
      <c r="BD65" s="52"/>
      <c r="BE65" s="52"/>
      <c r="BF65" s="52"/>
      <c r="BG65" s="52"/>
      <c r="BH65" s="52"/>
      <c r="BI65" s="52"/>
    </row>
    <row r="66" spans="1:61" s="76" customFormat="1" ht="12" customHeight="1">
      <c r="A66" s="301"/>
      <c r="B66" s="302"/>
      <c r="C66" s="301"/>
      <c r="D66" s="133"/>
      <c r="E66" s="307"/>
      <c r="F66" s="79"/>
      <c r="G66" s="80"/>
      <c r="H66" s="81"/>
      <c r="I66" s="82"/>
      <c r="J66" s="133"/>
      <c r="K66" s="403"/>
      <c r="L66" s="83"/>
      <c r="M66" s="77"/>
      <c r="N66" s="53"/>
      <c r="O66" s="54"/>
      <c r="P66" s="133"/>
      <c r="Q66" s="403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</row>
    <row r="67" spans="1:61" s="76" customFormat="1" ht="12" customHeight="1">
      <c r="A67" s="116"/>
      <c r="B67" s="117"/>
      <c r="C67" s="118"/>
      <c r="D67" s="133"/>
      <c r="E67" s="110"/>
      <c r="F67" s="79"/>
      <c r="G67" s="113"/>
      <c r="H67" s="114"/>
      <c r="I67" s="119"/>
      <c r="J67" s="133"/>
      <c r="K67" s="403"/>
      <c r="L67" s="83"/>
      <c r="M67" s="80"/>
      <c r="N67" s="81"/>
      <c r="O67" s="82"/>
      <c r="P67" s="133"/>
      <c r="Q67" s="403"/>
      <c r="W67" s="52"/>
      <c r="X67" s="52"/>
      <c r="Y67" s="52"/>
      <c r="Z67" s="52"/>
      <c r="AA67" s="52"/>
      <c r="AB67" s="52"/>
      <c r="AC67" s="52"/>
      <c r="AD67" s="52"/>
      <c r="AE67" s="52"/>
      <c r="AF67" s="5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</row>
    <row r="68" spans="1:61" s="76" customFormat="1" ht="12" customHeight="1">
      <c r="A68" s="116"/>
      <c r="B68" s="117"/>
      <c r="C68" s="118"/>
      <c r="D68" s="133"/>
      <c r="E68" s="112"/>
      <c r="F68" s="79"/>
      <c r="G68" s="113"/>
      <c r="H68" s="119"/>
      <c r="I68" s="133"/>
      <c r="J68" s="133"/>
      <c r="K68" s="112"/>
      <c r="L68" s="83"/>
      <c r="M68" s="77"/>
      <c r="N68" s="53"/>
      <c r="O68" s="54"/>
      <c r="P68" s="133"/>
      <c r="Q68" s="11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2"/>
      <c r="AU68" s="52"/>
      <c r="AV68" s="52"/>
      <c r="AW68" s="52"/>
      <c r="AX68" s="52"/>
      <c r="AY68" s="52"/>
      <c r="AZ68" s="52"/>
      <c r="BA68" s="52"/>
      <c r="BB68" s="52"/>
      <c r="BC68" s="52"/>
      <c r="BD68" s="52"/>
      <c r="BE68" s="52"/>
      <c r="BF68" s="52"/>
      <c r="BG68" s="52"/>
      <c r="BH68" s="52"/>
      <c r="BI68" s="52"/>
    </row>
    <row r="69" spans="1:61" s="65" customFormat="1" ht="12">
      <c r="A69" s="93" t="s">
        <v>35</v>
      </c>
      <c r="B69" s="94" t="s">
        <v>27</v>
      </c>
      <c r="C69" s="94"/>
      <c r="D69" s="124"/>
      <c r="E69" s="125"/>
      <c r="F69" s="79"/>
      <c r="G69" s="97" t="s">
        <v>35</v>
      </c>
      <c r="H69" s="98" t="s">
        <v>27</v>
      </c>
      <c r="I69" s="99"/>
      <c r="J69" s="126"/>
      <c r="K69" s="401"/>
      <c r="L69" s="83"/>
      <c r="M69" s="97" t="s">
        <v>35</v>
      </c>
      <c r="N69" s="98" t="s">
        <v>27</v>
      </c>
      <c r="O69" s="99"/>
      <c r="P69" s="126"/>
      <c r="Q69" s="401"/>
      <c r="U69" s="76"/>
      <c r="V69" s="76"/>
      <c r="W69" s="52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368"/>
      <c r="AK69" s="368"/>
      <c r="AL69" s="368"/>
      <c r="AM69" s="368"/>
      <c r="AN69" s="368"/>
      <c r="AO69" s="368"/>
      <c r="AP69" s="368"/>
      <c r="AQ69" s="368"/>
      <c r="AR69" s="368"/>
      <c r="AS69" s="368"/>
      <c r="AT69" s="368"/>
      <c r="AU69" s="368"/>
      <c r="AV69" s="368"/>
      <c r="AW69" s="368"/>
      <c r="AX69" s="368"/>
      <c r="AY69" s="368"/>
      <c r="AZ69" s="368"/>
      <c r="BA69" s="368"/>
      <c r="BB69" s="368"/>
      <c r="BC69" s="368"/>
      <c r="BD69" s="368"/>
      <c r="BE69" s="368"/>
      <c r="BF69" s="368"/>
      <c r="BG69" s="368"/>
      <c r="BH69" s="368"/>
      <c r="BI69" s="368"/>
    </row>
    <row r="70" spans="1:61" s="76" customFormat="1" ht="12" customHeight="1">
      <c r="A70" s="310"/>
      <c r="B70" s="311"/>
      <c r="C70" s="311"/>
      <c r="D70" s="312"/>
      <c r="E70" s="313"/>
      <c r="F70" s="79"/>
      <c r="G70" s="524" t="s">
        <v>304</v>
      </c>
      <c r="H70" s="486" t="s">
        <v>305</v>
      </c>
      <c r="I70" s="498" t="s">
        <v>277</v>
      </c>
      <c r="J70" s="399">
        <v>8.95</v>
      </c>
      <c r="K70" s="402">
        <v>1</v>
      </c>
      <c r="L70" s="306"/>
      <c r="M70" s="524" t="s">
        <v>240</v>
      </c>
      <c r="N70" s="486" t="s">
        <v>229</v>
      </c>
      <c r="O70" s="498" t="s">
        <v>237</v>
      </c>
      <c r="P70" s="410">
        <v>7.55</v>
      </c>
      <c r="Q70" s="402">
        <v>1</v>
      </c>
      <c r="R70" s="306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2"/>
      <c r="AU70" s="52"/>
      <c r="AV70" s="52"/>
      <c r="AW70" s="52"/>
      <c r="AX70" s="52"/>
      <c r="AY70" s="52"/>
      <c r="AZ70" s="52"/>
      <c r="BA70" s="52"/>
      <c r="BB70" s="52"/>
      <c r="BC70" s="52"/>
      <c r="BD70" s="52"/>
      <c r="BE70" s="52"/>
      <c r="BF70" s="52"/>
      <c r="BG70" s="52"/>
      <c r="BH70" s="52"/>
      <c r="BI70" s="52"/>
    </row>
    <row r="71" spans="1:61" s="76" customFormat="1" ht="12" customHeight="1">
      <c r="A71" s="310"/>
      <c r="B71" s="311"/>
      <c r="C71" s="311"/>
      <c r="D71" s="312"/>
      <c r="E71" s="313"/>
      <c r="F71" s="79"/>
      <c r="G71" s="528" t="s">
        <v>311</v>
      </c>
      <c r="H71" s="503" t="s">
        <v>312</v>
      </c>
      <c r="I71" s="498" t="s">
        <v>277</v>
      </c>
      <c r="J71" s="399">
        <v>8.9</v>
      </c>
      <c r="K71" s="402">
        <v>2</v>
      </c>
      <c r="L71" s="306"/>
      <c r="M71" s="524" t="s">
        <v>449</v>
      </c>
      <c r="N71" s="486" t="s">
        <v>185</v>
      </c>
      <c r="O71" s="498" t="s">
        <v>237</v>
      </c>
      <c r="P71" s="410">
        <v>6.75</v>
      </c>
      <c r="Q71" s="402">
        <v>2</v>
      </c>
      <c r="R71" s="306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</row>
    <row r="72" spans="1:61" s="76" customFormat="1" ht="12" customHeight="1">
      <c r="A72" s="315"/>
      <c r="B72" s="316"/>
      <c r="C72" s="316"/>
      <c r="D72" s="312"/>
      <c r="E72" s="313"/>
      <c r="F72" s="79"/>
      <c r="G72" s="524" t="s">
        <v>115</v>
      </c>
      <c r="H72" s="486" t="s">
        <v>206</v>
      </c>
      <c r="I72" s="498" t="s">
        <v>102</v>
      </c>
      <c r="J72" s="399">
        <v>8.6</v>
      </c>
      <c r="K72" s="402">
        <v>3</v>
      </c>
      <c r="L72" s="320"/>
      <c r="M72" s="528" t="s">
        <v>118</v>
      </c>
      <c r="N72" s="503" t="s">
        <v>220</v>
      </c>
      <c r="O72" s="498" t="s">
        <v>102</v>
      </c>
      <c r="P72" s="410">
        <v>6.5</v>
      </c>
      <c r="Q72" s="402">
        <v>3</v>
      </c>
      <c r="R72" s="306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</row>
    <row r="73" spans="1:61" s="76" customFormat="1" ht="12" customHeight="1">
      <c r="A73" s="310"/>
      <c r="B73" s="311"/>
      <c r="C73" s="317"/>
      <c r="D73" s="318"/>
      <c r="E73" s="313"/>
      <c r="F73" s="79"/>
      <c r="G73" s="113"/>
      <c r="H73" s="114"/>
      <c r="I73" s="119"/>
      <c r="J73" s="133"/>
      <c r="K73" s="403"/>
      <c r="L73" s="83"/>
      <c r="M73" s="77"/>
      <c r="N73" s="53"/>
      <c r="O73" s="53"/>
      <c r="P73" s="133"/>
      <c r="Q73" s="403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2"/>
      <c r="AU73" s="52"/>
      <c r="AV73" s="52"/>
      <c r="AW73" s="52"/>
      <c r="AX73" s="52"/>
      <c r="AY73" s="52"/>
      <c r="AZ73" s="52"/>
      <c r="BA73" s="52"/>
      <c r="BB73" s="52"/>
      <c r="BC73" s="52"/>
      <c r="BD73" s="52"/>
      <c r="BE73" s="52"/>
      <c r="BF73" s="52"/>
      <c r="BG73" s="52"/>
      <c r="BH73" s="52"/>
      <c r="BI73" s="52"/>
    </row>
    <row r="74" spans="1:61" s="76" customFormat="1" ht="12" customHeight="1">
      <c r="A74" s="315"/>
      <c r="B74" s="316"/>
      <c r="C74" s="316"/>
      <c r="D74" s="318"/>
      <c r="E74" s="313"/>
      <c r="F74" s="79"/>
      <c r="G74" s="113"/>
      <c r="H74" s="114"/>
      <c r="I74" s="115"/>
      <c r="J74" s="132"/>
      <c r="K74" s="403"/>
      <c r="L74" s="83"/>
      <c r="M74" s="80"/>
      <c r="N74" s="81"/>
      <c r="O74" s="84"/>
      <c r="P74" s="132"/>
      <c r="Q74" s="403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2"/>
      <c r="AU74" s="52"/>
      <c r="AV74" s="52"/>
      <c r="AW74" s="52"/>
      <c r="AX74" s="52"/>
      <c r="AY74" s="52"/>
      <c r="AZ74" s="52"/>
      <c r="BA74" s="52"/>
      <c r="BB74" s="52"/>
      <c r="BC74" s="52"/>
      <c r="BD74" s="52"/>
      <c r="BE74" s="52"/>
      <c r="BF74" s="52"/>
      <c r="BG74" s="52"/>
      <c r="BH74" s="52"/>
      <c r="BI74" s="52"/>
    </row>
    <row r="75" spans="1:61" s="76" customFormat="1" ht="12" customHeight="1">
      <c r="A75" s="315"/>
      <c r="B75" s="316"/>
      <c r="C75" s="319"/>
      <c r="D75" s="318"/>
      <c r="E75" s="313"/>
      <c r="F75" s="79"/>
      <c r="G75" s="113"/>
      <c r="H75" s="114"/>
      <c r="I75" s="115"/>
      <c r="J75" s="132"/>
      <c r="K75" s="112"/>
      <c r="L75" s="83"/>
      <c r="M75" s="113"/>
      <c r="N75" s="114"/>
      <c r="O75" s="115"/>
      <c r="P75" s="132"/>
      <c r="Q75" s="403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2"/>
      <c r="AU75" s="52"/>
      <c r="AV75" s="52"/>
      <c r="AW75" s="52"/>
      <c r="AX75" s="52"/>
      <c r="AY75" s="52"/>
      <c r="AZ75" s="52"/>
      <c r="BA75" s="52"/>
      <c r="BB75" s="52"/>
      <c r="BC75" s="52"/>
      <c r="BD75" s="52"/>
      <c r="BE75" s="52"/>
      <c r="BF75" s="52"/>
      <c r="BG75" s="52"/>
      <c r="BH75" s="52"/>
      <c r="BI75" s="52"/>
    </row>
    <row r="76" spans="1:61" s="76" customFormat="1" ht="12" customHeight="1">
      <c r="A76" s="315"/>
      <c r="B76" s="316"/>
      <c r="C76" s="316"/>
      <c r="D76" s="312"/>
      <c r="E76" s="313"/>
      <c r="F76" s="79"/>
      <c r="G76" s="113"/>
      <c r="H76" s="114"/>
      <c r="I76" s="115"/>
      <c r="J76" s="132"/>
      <c r="K76" s="112"/>
      <c r="L76" s="83"/>
      <c r="M76" s="80"/>
      <c r="N76" s="81"/>
      <c r="O76" s="84"/>
      <c r="P76" s="132"/>
      <c r="Q76" s="403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A76" s="52"/>
      <c r="BB76" s="52"/>
      <c r="BC76" s="52"/>
      <c r="BD76" s="52"/>
      <c r="BE76" s="52"/>
      <c r="BF76" s="52"/>
      <c r="BG76" s="52"/>
      <c r="BH76" s="52"/>
      <c r="BI76" s="52"/>
    </row>
    <row r="77" spans="1:61" s="65" customFormat="1" ht="12">
      <c r="A77" s="100" t="s">
        <v>35</v>
      </c>
      <c r="B77" s="101" t="s">
        <v>26</v>
      </c>
      <c r="C77" s="101"/>
      <c r="D77" s="129"/>
      <c r="E77" s="128"/>
      <c r="F77" s="79"/>
      <c r="G77" s="104" t="s">
        <v>35</v>
      </c>
      <c r="H77" s="105" t="s">
        <v>26</v>
      </c>
      <c r="I77" s="106"/>
      <c r="J77" s="129"/>
      <c r="K77" s="130"/>
      <c r="L77" s="83"/>
      <c r="M77" s="104" t="s">
        <v>35</v>
      </c>
      <c r="N77" s="105" t="s">
        <v>26</v>
      </c>
      <c r="O77" s="107"/>
      <c r="P77" s="129"/>
      <c r="Q77" s="130"/>
      <c r="U77" s="76"/>
      <c r="V77" s="76"/>
      <c r="W77" s="52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368"/>
      <c r="AK77" s="368"/>
      <c r="AL77" s="368"/>
      <c r="AM77" s="368"/>
      <c r="AN77" s="368"/>
      <c r="AO77" s="368"/>
      <c r="AP77" s="368"/>
      <c r="AQ77" s="368"/>
      <c r="AR77" s="368"/>
      <c r="AS77" s="368"/>
      <c r="AT77" s="368"/>
      <c r="AU77" s="368"/>
      <c r="AV77" s="368"/>
      <c r="AW77" s="368"/>
      <c r="AX77" s="368"/>
      <c r="AY77" s="368"/>
      <c r="AZ77" s="368"/>
      <c r="BA77" s="368"/>
      <c r="BB77" s="368"/>
      <c r="BC77" s="368"/>
      <c r="BD77" s="368"/>
      <c r="BE77" s="368"/>
      <c r="BF77" s="368"/>
      <c r="BG77" s="368"/>
      <c r="BH77" s="368"/>
      <c r="BI77" s="368"/>
    </row>
    <row r="78" spans="1:61" s="76" customFormat="1" ht="12" customHeight="1">
      <c r="A78" s="310"/>
      <c r="B78" s="311"/>
      <c r="C78" s="311"/>
      <c r="D78" s="312"/>
      <c r="E78" s="313"/>
      <c r="F78" s="79"/>
      <c r="G78" s="524" t="s">
        <v>268</v>
      </c>
      <c r="H78" s="486" t="s">
        <v>131</v>
      </c>
      <c r="I78" s="498" t="s">
        <v>277</v>
      </c>
      <c r="J78" s="314">
        <v>9.4</v>
      </c>
      <c r="K78" s="395">
        <v>1</v>
      </c>
      <c r="L78" s="83"/>
      <c r="M78" s="524" t="s">
        <v>423</v>
      </c>
      <c r="N78" s="486" t="s">
        <v>424</v>
      </c>
      <c r="O78" s="498" t="s">
        <v>409</v>
      </c>
      <c r="P78" s="321">
        <v>5.65</v>
      </c>
      <c r="Q78" s="402">
        <v>1</v>
      </c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2"/>
      <c r="AU78" s="52"/>
      <c r="AV78" s="52"/>
      <c r="AW78" s="52"/>
      <c r="AX78" s="52"/>
      <c r="AY78" s="52"/>
      <c r="AZ78" s="52"/>
      <c r="BA78" s="52"/>
      <c r="BB78" s="52"/>
      <c r="BC78" s="52"/>
      <c r="BD78" s="52"/>
      <c r="BE78" s="52"/>
      <c r="BF78" s="52"/>
      <c r="BG78" s="52"/>
      <c r="BH78" s="52"/>
      <c r="BI78" s="52"/>
    </row>
    <row r="79" spans="1:61" s="76" customFormat="1" ht="12" customHeight="1">
      <c r="A79" s="310"/>
      <c r="B79" s="311"/>
      <c r="C79" s="311"/>
      <c r="D79" s="312"/>
      <c r="E79" s="313"/>
      <c r="F79" s="79"/>
      <c r="G79" s="526" t="s">
        <v>119</v>
      </c>
      <c r="H79" s="494" t="s">
        <v>151</v>
      </c>
      <c r="I79" s="498" t="s">
        <v>102</v>
      </c>
      <c r="J79" s="314">
        <v>8.4</v>
      </c>
      <c r="K79" s="395">
        <v>2</v>
      </c>
      <c r="L79" s="308"/>
      <c r="M79" s="524" t="s">
        <v>109</v>
      </c>
      <c r="N79" s="486" t="s">
        <v>141</v>
      </c>
      <c r="O79" s="498" t="s">
        <v>102</v>
      </c>
      <c r="P79" s="321">
        <v>5.4</v>
      </c>
      <c r="Q79" s="402">
        <v>2</v>
      </c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</row>
    <row r="80" spans="1:61" s="76" customFormat="1" ht="12" customHeight="1">
      <c r="A80" s="315"/>
      <c r="B80" s="316"/>
      <c r="C80" s="316"/>
      <c r="D80" s="312"/>
      <c r="E80" s="313"/>
      <c r="F80" s="79"/>
      <c r="G80" s="524" t="s">
        <v>411</v>
      </c>
      <c r="H80" s="486" t="s">
        <v>422</v>
      </c>
      <c r="I80" s="498" t="s">
        <v>409</v>
      </c>
      <c r="J80" s="314">
        <v>8.3</v>
      </c>
      <c r="K80" s="395">
        <v>3</v>
      </c>
      <c r="L80" s="308"/>
      <c r="M80" s="524" t="s">
        <v>268</v>
      </c>
      <c r="N80" s="486" t="s">
        <v>131</v>
      </c>
      <c r="O80" s="498" t="s">
        <v>277</v>
      </c>
      <c r="P80" s="321">
        <v>5.2</v>
      </c>
      <c r="Q80" s="402">
        <v>3</v>
      </c>
      <c r="R80" s="308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</row>
    <row r="81" spans="1:61" ht="12.75">
      <c r="A81" s="315"/>
      <c r="B81" s="316"/>
      <c r="C81" s="316"/>
      <c r="D81" s="312"/>
      <c r="E81" s="313"/>
      <c r="G81" s="188"/>
      <c r="H81" s="189"/>
      <c r="I81" s="189"/>
      <c r="J81" s="132"/>
      <c r="K81" s="403"/>
      <c r="L81" s="323"/>
      <c r="M81" s="188"/>
      <c r="N81" s="189"/>
      <c r="O81" s="189"/>
      <c r="P81" s="132"/>
      <c r="Q81" s="403"/>
      <c r="R81" s="76"/>
      <c r="S81" s="76"/>
      <c r="T81" s="76"/>
      <c r="U81" s="76"/>
      <c r="V81" s="76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</row>
    <row r="82" spans="1:61" ht="12">
      <c r="A82" s="76"/>
      <c r="B82" s="76"/>
      <c r="C82" s="76"/>
      <c r="D82" s="55"/>
      <c r="F82" s="364"/>
      <c r="G82" s="55"/>
      <c r="H82" s="364"/>
      <c r="I82" s="55"/>
      <c r="J82" s="365"/>
      <c r="L82" s="323"/>
      <c r="M82" s="55"/>
      <c r="N82" s="364"/>
      <c r="O82" s="55"/>
      <c r="P82" s="365"/>
      <c r="R82" s="76"/>
      <c r="S82" s="76"/>
      <c r="T82" s="76"/>
      <c r="U82" s="76"/>
      <c r="V82" s="76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52"/>
    </row>
    <row r="83" spans="1:61" ht="12">
      <c r="A83" s="76"/>
      <c r="B83" s="76"/>
      <c r="C83" s="76"/>
      <c r="D83" s="55"/>
      <c r="F83" s="364"/>
      <c r="G83" s="55"/>
      <c r="H83" s="364"/>
      <c r="I83" s="55"/>
      <c r="J83" s="365"/>
      <c r="L83" s="323"/>
      <c r="M83" s="55"/>
      <c r="N83" s="364"/>
      <c r="O83" s="55"/>
      <c r="P83" s="365"/>
      <c r="R83" s="76"/>
      <c r="S83" s="76"/>
      <c r="T83" s="76"/>
      <c r="U83" s="76"/>
      <c r="V83" s="76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2"/>
      <c r="AU83" s="52"/>
      <c r="AV83" s="52"/>
      <c r="AW83" s="52"/>
      <c r="AX83" s="52"/>
      <c r="AY83" s="52"/>
      <c r="AZ83" s="52"/>
      <c r="BA83" s="52"/>
      <c r="BB83" s="52"/>
      <c r="BC83" s="52"/>
      <c r="BD83" s="52"/>
      <c r="BE83" s="52"/>
      <c r="BF83" s="52"/>
      <c r="BG83" s="52"/>
      <c r="BH83" s="52"/>
      <c r="BI83" s="52"/>
    </row>
    <row r="84" spans="1:61" ht="12">
      <c r="A84" s="76"/>
      <c r="B84" s="76"/>
      <c r="C84" s="76"/>
      <c r="D84" s="55"/>
      <c r="F84" s="364"/>
      <c r="G84" s="55"/>
      <c r="H84" s="364"/>
      <c r="I84" s="55"/>
      <c r="J84" s="365"/>
      <c r="L84" s="323"/>
      <c r="M84" s="55"/>
      <c r="N84" s="364"/>
      <c r="O84" s="55"/>
      <c r="P84" s="365"/>
      <c r="R84" s="76"/>
      <c r="S84" s="76"/>
      <c r="T84" s="76"/>
      <c r="U84" s="76"/>
      <c r="V84" s="76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2"/>
      <c r="BG84" s="52"/>
      <c r="BH84" s="52"/>
      <c r="BI84" s="52"/>
    </row>
    <row r="85" spans="1:61" ht="12">
      <c r="A85" s="76"/>
      <c r="B85" s="76"/>
      <c r="C85" s="76"/>
      <c r="D85" s="55"/>
      <c r="F85" s="364"/>
      <c r="G85" s="55"/>
      <c r="H85" s="364"/>
      <c r="I85" s="55"/>
      <c r="J85" s="365"/>
      <c r="L85" s="323"/>
      <c r="M85" s="55"/>
      <c r="N85" s="364"/>
      <c r="O85" s="55"/>
      <c r="P85" s="365"/>
      <c r="R85" s="76"/>
      <c r="S85" s="76"/>
      <c r="T85" s="76"/>
      <c r="U85" s="76"/>
      <c r="V85" s="76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52"/>
      <c r="AV85" s="52"/>
      <c r="AW85" s="52"/>
      <c r="AX85" s="52"/>
      <c r="AY85" s="52"/>
      <c r="AZ85" s="52"/>
      <c r="BA85" s="52"/>
      <c r="BB85" s="52"/>
      <c r="BC85" s="52"/>
      <c r="BD85" s="52"/>
      <c r="BE85" s="52"/>
      <c r="BF85" s="52"/>
      <c r="BG85" s="52"/>
      <c r="BH85" s="52"/>
      <c r="BI85" s="52"/>
    </row>
    <row r="86" spans="1:61" ht="12">
      <c r="A86" s="76"/>
      <c r="B86" s="76"/>
      <c r="C86" s="76"/>
      <c r="D86" s="55"/>
      <c r="F86" s="364"/>
      <c r="G86" s="55"/>
      <c r="H86" s="364"/>
      <c r="I86" s="55"/>
      <c r="J86" s="365"/>
      <c r="L86" s="323"/>
      <c r="M86" s="55"/>
      <c r="N86" s="364"/>
      <c r="O86" s="55"/>
      <c r="P86" s="365"/>
      <c r="R86" s="76"/>
      <c r="S86" s="76"/>
      <c r="T86" s="76"/>
      <c r="U86" s="76"/>
      <c r="V86" s="76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2"/>
      <c r="AU86" s="52"/>
      <c r="AV86" s="52"/>
      <c r="AW86" s="52"/>
      <c r="AX86" s="52"/>
      <c r="AY86" s="52"/>
      <c r="AZ86" s="52"/>
      <c r="BA86" s="52"/>
      <c r="BB86" s="52"/>
      <c r="BC86" s="52"/>
      <c r="BD86" s="52"/>
      <c r="BE86" s="52"/>
      <c r="BF86" s="52"/>
      <c r="BG86" s="52"/>
      <c r="BH86" s="52"/>
      <c r="BI86" s="52"/>
    </row>
    <row r="87" spans="1:61" ht="12">
      <c r="A87" s="76"/>
      <c r="B87" s="76"/>
      <c r="C87" s="76"/>
      <c r="D87" s="55"/>
      <c r="F87" s="364"/>
      <c r="G87" s="55"/>
      <c r="H87" s="364"/>
      <c r="I87" s="55"/>
      <c r="J87" s="365"/>
      <c r="L87" s="323"/>
      <c r="M87" s="55"/>
      <c r="N87" s="364"/>
      <c r="O87" s="55"/>
      <c r="P87" s="365"/>
      <c r="R87" s="76"/>
      <c r="S87" s="76"/>
      <c r="T87" s="76"/>
      <c r="U87" s="76"/>
      <c r="V87" s="76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2"/>
      <c r="AU87" s="52"/>
      <c r="AV87" s="52"/>
      <c r="AW87" s="52"/>
      <c r="AX87" s="52"/>
      <c r="AY87" s="52"/>
      <c r="AZ87" s="52"/>
      <c r="BA87" s="52"/>
      <c r="BB87" s="52"/>
      <c r="BC87" s="52"/>
      <c r="BD87" s="52"/>
      <c r="BE87" s="52"/>
      <c r="BF87" s="52"/>
      <c r="BG87" s="52"/>
      <c r="BH87" s="52"/>
      <c r="BI87" s="52"/>
    </row>
    <row r="88" spans="1:61" ht="12">
      <c r="A88" s="76"/>
      <c r="B88" s="76"/>
      <c r="C88" s="76"/>
      <c r="D88" s="55"/>
      <c r="F88" s="364"/>
      <c r="G88" s="55"/>
      <c r="H88" s="364"/>
      <c r="I88" s="55"/>
      <c r="J88" s="365"/>
      <c r="L88" s="323"/>
      <c r="M88" s="55"/>
      <c r="N88" s="364"/>
      <c r="O88" s="55"/>
      <c r="P88" s="365"/>
      <c r="R88" s="76"/>
      <c r="S88" s="76"/>
      <c r="T88" s="76"/>
      <c r="U88" s="76"/>
      <c r="V88" s="76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2"/>
      <c r="AU88" s="52"/>
      <c r="AV88" s="52"/>
      <c r="AW88" s="52"/>
      <c r="AX88" s="52"/>
      <c r="AY88" s="52"/>
      <c r="AZ88" s="52"/>
      <c r="BA88" s="52"/>
      <c r="BB88" s="52"/>
      <c r="BC88" s="52"/>
      <c r="BD88" s="52"/>
      <c r="BE88" s="52"/>
      <c r="BF88" s="52"/>
      <c r="BG88" s="52"/>
      <c r="BH88" s="52"/>
      <c r="BI88" s="52"/>
    </row>
    <row r="89" spans="5:61" ht="12">
      <c r="E89" s="369"/>
      <c r="F89" s="370"/>
      <c r="G89" s="369"/>
      <c r="H89" s="370"/>
      <c r="I89" s="369"/>
      <c r="J89" s="371"/>
      <c r="K89" s="369"/>
      <c r="L89" s="372"/>
      <c r="M89" s="369"/>
      <c r="N89" s="370"/>
      <c r="O89" s="369"/>
      <c r="P89" s="371"/>
      <c r="Q89" s="369"/>
      <c r="R89" s="52"/>
      <c r="S89" s="52"/>
      <c r="T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2"/>
      <c r="AU89" s="52"/>
      <c r="AV89" s="52"/>
      <c r="AW89" s="52"/>
      <c r="AX89" s="52"/>
      <c r="AY89" s="52"/>
      <c r="AZ89" s="52"/>
      <c r="BA89" s="52"/>
      <c r="BB89" s="52"/>
      <c r="BC89" s="52"/>
      <c r="BD89" s="52"/>
      <c r="BE89" s="52"/>
      <c r="BF89" s="52"/>
      <c r="BG89" s="52"/>
      <c r="BH89" s="52"/>
      <c r="BI89" s="52"/>
    </row>
    <row r="90" spans="5:61" ht="12">
      <c r="E90" s="369"/>
      <c r="F90" s="370"/>
      <c r="G90" s="369"/>
      <c r="H90" s="370"/>
      <c r="I90" s="369"/>
      <c r="J90" s="371"/>
      <c r="K90" s="369"/>
      <c r="L90" s="372"/>
      <c r="M90" s="369"/>
      <c r="N90" s="370"/>
      <c r="O90" s="369"/>
      <c r="P90" s="371"/>
      <c r="Q90" s="369"/>
      <c r="R90" s="52"/>
      <c r="S90" s="52"/>
      <c r="T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2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2"/>
      <c r="BG90" s="52"/>
      <c r="BH90" s="52"/>
      <c r="BI90" s="52"/>
    </row>
    <row r="91" spans="5:61" ht="12">
      <c r="E91" s="369"/>
      <c r="F91" s="370"/>
      <c r="G91" s="369"/>
      <c r="H91" s="370"/>
      <c r="I91" s="369"/>
      <c r="J91" s="371"/>
      <c r="K91" s="369"/>
      <c r="L91" s="372"/>
      <c r="M91" s="369"/>
      <c r="N91" s="370"/>
      <c r="O91" s="369"/>
      <c r="P91" s="371"/>
      <c r="Q91" s="369"/>
      <c r="R91" s="52"/>
      <c r="S91" s="52"/>
      <c r="T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2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2"/>
      <c r="BG91" s="52"/>
      <c r="BH91" s="52"/>
      <c r="BI91" s="52"/>
    </row>
    <row r="92" spans="5:61" ht="12">
      <c r="E92" s="369"/>
      <c r="F92" s="370"/>
      <c r="G92" s="369"/>
      <c r="H92" s="370"/>
      <c r="I92" s="369"/>
      <c r="J92" s="371"/>
      <c r="K92" s="369"/>
      <c r="L92" s="372"/>
      <c r="M92" s="369"/>
      <c r="N92" s="370"/>
      <c r="O92" s="369"/>
      <c r="P92" s="371"/>
      <c r="Q92" s="369"/>
      <c r="R92" s="52"/>
      <c r="S92" s="52"/>
      <c r="T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2"/>
      <c r="AU92" s="52"/>
      <c r="AV92" s="52"/>
      <c r="AW92" s="52"/>
      <c r="AX92" s="52"/>
      <c r="AY92" s="52"/>
      <c r="AZ92" s="52"/>
      <c r="BA92" s="52"/>
      <c r="BB92" s="52"/>
      <c r="BC92" s="52"/>
      <c r="BD92" s="52"/>
      <c r="BE92" s="52"/>
      <c r="BF92" s="52"/>
      <c r="BG92" s="52"/>
      <c r="BH92" s="52"/>
      <c r="BI92" s="52"/>
    </row>
    <row r="93" spans="5:61" ht="12">
      <c r="E93" s="369"/>
      <c r="F93" s="370"/>
      <c r="G93" s="369"/>
      <c r="H93" s="370"/>
      <c r="I93" s="369"/>
      <c r="J93" s="371"/>
      <c r="K93" s="369"/>
      <c r="L93" s="372"/>
      <c r="M93" s="369"/>
      <c r="N93" s="370"/>
      <c r="O93" s="369"/>
      <c r="P93" s="371"/>
      <c r="Q93" s="369"/>
      <c r="R93" s="52"/>
      <c r="S93" s="52"/>
      <c r="T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2"/>
      <c r="BE93" s="52"/>
      <c r="BF93" s="52"/>
      <c r="BG93" s="52"/>
      <c r="BH93" s="52"/>
      <c r="BI93" s="52"/>
    </row>
    <row r="94" spans="5:61" ht="12">
      <c r="E94" s="369"/>
      <c r="F94" s="370"/>
      <c r="G94" s="369"/>
      <c r="H94" s="370"/>
      <c r="I94" s="369"/>
      <c r="J94" s="371"/>
      <c r="K94" s="369"/>
      <c r="L94" s="372"/>
      <c r="M94" s="369"/>
      <c r="N94" s="370"/>
      <c r="O94" s="369"/>
      <c r="P94" s="371"/>
      <c r="Q94" s="369"/>
      <c r="R94" s="52"/>
      <c r="S94" s="52"/>
      <c r="T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2"/>
      <c r="AU94" s="52"/>
      <c r="AV94" s="52"/>
      <c r="AW94" s="52"/>
      <c r="AX94" s="52"/>
      <c r="AY94" s="52"/>
      <c r="AZ94" s="52"/>
      <c r="BA94" s="52"/>
      <c r="BB94" s="52"/>
      <c r="BC94" s="52"/>
      <c r="BD94" s="52"/>
      <c r="BE94" s="52"/>
      <c r="BF94" s="52"/>
      <c r="BG94" s="52"/>
      <c r="BH94" s="52"/>
      <c r="BI94" s="52"/>
    </row>
    <row r="95" spans="5:61" ht="12">
      <c r="E95" s="369"/>
      <c r="F95" s="370"/>
      <c r="G95" s="369"/>
      <c r="H95" s="370"/>
      <c r="I95" s="369"/>
      <c r="J95" s="371"/>
      <c r="K95" s="369"/>
      <c r="L95" s="372"/>
      <c r="M95" s="369"/>
      <c r="N95" s="370"/>
      <c r="O95" s="369"/>
      <c r="P95" s="371"/>
      <c r="Q95" s="369"/>
      <c r="R95" s="52"/>
      <c r="S95" s="52"/>
      <c r="T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2"/>
      <c r="AU95" s="52"/>
      <c r="AV95" s="52"/>
      <c r="AW95" s="52"/>
      <c r="AX95" s="52"/>
      <c r="AY95" s="52"/>
      <c r="AZ95" s="52"/>
      <c r="BA95" s="52"/>
      <c r="BB95" s="52"/>
      <c r="BC95" s="52"/>
      <c r="BD95" s="52"/>
      <c r="BE95" s="52"/>
      <c r="BF95" s="52"/>
      <c r="BG95" s="52"/>
      <c r="BH95" s="52"/>
      <c r="BI95" s="52"/>
    </row>
    <row r="96" spans="5:61" ht="12">
      <c r="E96" s="369"/>
      <c r="F96" s="370"/>
      <c r="G96" s="369"/>
      <c r="H96" s="370"/>
      <c r="I96" s="369"/>
      <c r="J96" s="371"/>
      <c r="K96" s="369"/>
      <c r="L96" s="372"/>
      <c r="M96" s="369"/>
      <c r="N96" s="370"/>
      <c r="O96" s="369"/>
      <c r="P96" s="371"/>
      <c r="Q96" s="369"/>
      <c r="R96" s="52"/>
      <c r="S96" s="52"/>
      <c r="T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2"/>
      <c r="AU96" s="52"/>
      <c r="AV96" s="52"/>
      <c r="AW96" s="52"/>
      <c r="AX96" s="52"/>
      <c r="AY96" s="52"/>
      <c r="AZ96" s="52"/>
      <c r="BA96" s="52"/>
      <c r="BB96" s="52"/>
      <c r="BC96" s="52"/>
      <c r="BD96" s="52"/>
      <c r="BE96" s="52"/>
      <c r="BF96" s="52"/>
      <c r="BG96" s="52"/>
      <c r="BH96" s="52"/>
      <c r="BI96" s="52"/>
    </row>
    <row r="97" spans="5:61" ht="12">
      <c r="E97" s="369"/>
      <c r="F97" s="370"/>
      <c r="G97" s="369"/>
      <c r="H97" s="370"/>
      <c r="I97" s="369"/>
      <c r="J97" s="371"/>
      <c r="K97" s="369"/>
      <c r="L97" s="372"/>
      <c r="M97" s="369"/>
      <c r="N97" s="370"/>
      <c r="O97" s="369"/>
      <c r="P97" s="371"/>
      <c r="Q97" s="369"/>
      <c r="R97" s="52"/>
      <c r="S97" s="52"/>
      <c r="T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2"/>
      <c r="AU97" s="52"/>
      <c r="AV97" s="52"/>
      <c r="AW97" s="52"/>
      <c r="AX97" s="52"/>
      <c r="AY97" s="52"/>
      <c r="AZ97" s="52"/>
      <c r="BA97" s="52"/>
      <c r="BB97" s="52"/>
      <c r="BC97" s="52"/>
      <c r="BD97" s="52"/>
      <c r="BE97" s="52"/>
      <c r="BF97" s="52"/>
      <c r="BG97" s="52"/>
      <c r="BH97" s="52"/>
      <c r="BI97" s="52"/>
    </row>
    <row r="98" spans="5:61" ht="12">
      <c r="E98" s="369"/>
      <c r="F98" s="370"/>
      <c r="G98" s="369"/>
      <c r="H98" s="370"/>
      <c r="I98" s="369"/>
      <c r="J98" s="371"/>
      <c r="K98" s="369"/>
      <c r="L98" s="372"/>
      <c r="M98" s="369"/>
      <c r="N98" s="370"/>
      <c r="O98" s="369"/>
      <c r="P98" s="371"/>
      <c r="Q98" s="369"/>
      <c r="R98" s="52"/>
      <c r="S98" s="52"/>
      <c r="T98" s="52"/>
      <c r="AK98" s="52"/>
      <c r="AL98" s="52"/>
      <c r="AM98" s="52"/>
      <c r="AN98" s="52"/>
      <c r="AO98" s="52"/>
      <c r="AP98" s="52"/>
      <c r="AQ98" s="52"/>
      <c r="AR98" s="52"/>
      <c r="AS98" s="52"/>
      <c r="AT98" s="52"/>
      <c r="AU98" s="52"/>
      <c r="AV98" s="52"/>
      <c r="AW98" s="52"/>
      <c r="AX98" s="52"/>
      <c r="AY98" s="52"/>
      <c r="AZ98" s="52"/>
      <c r="BA98" s="52"/>
      <c r="BB98" s="52"/>
      <c r="BC98" s="52"/>
      <c r="BD98" s="52"/>
      <c r="BE98" s="52"/>
      <c r="BF98" s="52"/>
      <c r="BG98" s="52"/>
      <c r="BH98" s="52"/>
      <c r="BI98" s="52"/>
    </row>
    <row r="99" spans="5:61" ht="12">
      <c r="E99" s="369"/>
      <c r="F99" s="370"/>
      <c r="G99" s="369"/>
      <c r="H99" s="370"/>
      <c r="I99" s="369"/>
      <c r="J99" s="371"/>
      <c r="K99" s="369"/>
      <c r="L99" s="372"/>
      <c r="M99" s="369"/>
      <c r="N99" s="370"/>
      <c r="O99" s="369"/>
      <c r="P99" s="371"/>
      <c r="Q99" s="369"/>
      <c r="R99" s="52"/>
      <c r="S99" s="52"/>
      <c r="T99" s="52"/>
      <c r="AK99" s="52"/>
      <c r="AL99" s="52"/>
      <c r="AM99" s="52"/>
      <c r="AN99" s="52"/>
      <c r="AO99" s="52"/>
      <c r="AP99" s="52"/>
      <c r="AQ99" s="52"/>
      <c r="AR99" s="52"/>
      <c r="AS99" s="52"/>
      <c r="AT99" s="52"/>
      <c r="AU99" s="52"/>
      <c r="AV99" s="52"/>
      <c r="AW99" s="52"/>
      <c r="AX99" s="52"/>
      <c r="AY99" s="52"/>
      <c r="AZ99" s="52"/>
      <c r="BA99" s="52"/>
      <c r="BB99" s="52"/>
      <c r="BC99" s="52"/>
      <c r="BD99" s="52"/>
      <c r="BE99" s="52"/>
      <c r="BF99" s="52"/>
      <c r="BG99" s="52"/>
      <c r="BH99" s="52"/>
      <c r="BI99" s="52"/>
    </row>
    <row r="100" spans="5:61" ht="12">
      <c r="E100" s="369"/>
      <c r="F100" s="370"/>
      <c r="G100" s="369"/>
      <c r="H100" s="370"/>
      <c r="I100" s="369"/>
      <c r="J100" s="371"/>
      <c r="K100" s="369"/>
      <c r="L100" s="372"/>
      <c r="M100" s="369"/>
      <c r="N100" s="370"/>
      <c r="O100" s="369"/>
      <c r="P100" s="371"/>
      <c r="Q100" s="369"/>
      <c r="R100" s="52"/>
      <c r="S100" s="52"/>
      <c r="T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2"/>
      <c r="BF100" s="52"/>
      <c r="BG100" s="52"/>
      <c r="BH100" s="52"/>
      <c r="BI100" s="52"/>
    </row>
    <row r="101" spans="5:61" ht="12">
      <c r="E101" s="369"/>
      <c r="F101" s="370"/>
      <c r="G101" s="369"/>
      <c r="H101" s="370"/>
      <c r="I101" s="369"/>
      <c r="J101" s="371"/>
      <c r="K101" s="369"/>
      <c r="L101" s="372"/>
      <c r="M101" s="369"/>
      <c r="N101" s="370"/>
      <c r="O101" s="369"/>
      <c r="P101" s="371"/>
      <c r="Q101" s="369"/>
      <c r="R101" s="52"/>
      <c r="S101" s="52"/>
      <c r="T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2"/>
      <c r="AU101" s="52"/>
      <c r="AV101" s="52"/>
      <c r="AW101" s="52"/>
      <c r="AX101" s="52"/>
      <c r="AY101" s="52"/>
      <c r="AZ101" s="52"/>
      <c r="BA101" s="52"/>
      <c r="BB101" s="52"/>
      <c r="BC101" s="52"/>
      <c r="BD101" s="52"/>
      <c r="BE101" s="52"/>
      <c r="BF101" s="52"/>
      <c r="BG101" s="52"/>
      <c r="BH101" s="52"/>
      <c r="BI101" s="52"/>
    </row>
    <row r="102" spans="5:61" ht="12">
      <c r="E102" s="369"/>
      <c r="F102" s="370"/>
      <c r="G102" s="369"/>
      <c r="H102" s="370"/>
      <c r="I102" s="369"/>
      <c r="J102" s="371"/>
      <c r="K102" s="369"/>
      <c r="L102" s="372"/>
      <c r="M102" s="369"/>
      <c r="N102" s="370"/>
      <c r="O102" s="369"/>
      <c r="P102" s="371"/>
      <c r="Q102" s="369"/>
      <c r="R102" s="52"/>
      <c r="S102" s="52"/>
      <c r="T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2"/>
      <c r="AU102" s="52"/>
      <c r="AV102" s="52"/>
      <c r="AW102" s="52"/>
      <c r="AX102" s="52"/>
      <c r="AY102" s="52"/>
      <c r="AZ102" s="52"/>
      <c r="BA102" s="52"/>
      <c r="BB102" s="52"/>
      <c r="BC102" s="52"/>
      <c r="BD102" s="52"/>
      <c r="BE102" s="52"/>
      <c r="BF102" s="52"/>
      <c r="BG102" s="52"/>
      <c r="BH102" s="52"/>
      <c r="BI102" s="52"/>
    </row>
    <row r="103" spans="5:61" ht="12">
      <c r="E103" s="369"/>
      <c r="F103" s="370"/>
      <c r="G103" s="369"/>
      <c r="H103" s="370"/>
      <c r="I103" s="369"/>
      <c r="J103" s="371"/>
      <c r="K103" s="369"/>
      <c r="L103" s="372"/>
      <c r="M103" s="369"/>
      <c r="N103" s="370"/>
      <c r="O103" s="369"/>
      <c r="P103" s="371"/>
      <c r="Q103" s="369"/>
      <c r="R103" s="52"/>
      <c r="S103" s="52"/>
      <c r="T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2"/>
      <c r="AU103" s="52"/>
      <c r="AV103" s="52"/>
      <c r="AW103" s="52"/>
      <c r="AX103" s="52"/>
      <c r="AY103" s="52"/>
      <c r="AZ103" s="52"/>
      <c r="BA103" s="52"/>
      <c r="BB103" s="52"/>
      <c r="BC103" s="52"/>
      <c r="BD103" s="52"/>
      <c r="BE103" s="52"/>
      <c r="BF103" s="52"/>
      <c r="BG103" s="52"/>
      <c r="BH103" s="52"/>
      <c r="BI103" s="52"/>
    </row>
    <row r="104" spans="5:61" ht="12">
      <c r="E104" s="369"/>
      <c r="F104" s="370"/>
      <c r="G104" s="369"/>
      <c r="H104" s="370"/>
      <c r="I104" s="369"/>
      <c r="J104" s="371"/>
      <c r="K104" s="369"/>
      <c r="L104" s="372"/>
      <c r="M104" s="369"/>
      <c r="N104" s="370"/>
      <c r="O104" s="369"/>
      <c r="P104" s="371"/>
      <c r="Q104" s="369"/>
      <c r="R104" s="52"/>
      <c r="S104" s="52"/>
      <c r="T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2"/>
      <c r="AU104" s="52"/>
      <c r="AV104" s="52"/>
      <c r="AW104" s="52"/>
      <c r="AX104" s="52"/>
      <c r="AY104" s="52"/>
      <c r="AZ104" s="52"/>
      <c r="BA104" s="52"/>
      <c r="BB104" s="52"/>
      <c r="BC104" s="52"/>
      <c r="BD104" s="52"/>
      <c r="BE104" s="52"/>
      <c r="BF104" s="52"/>
      <c r="BG104" s="52"/>
      <c r="BH104" s="52"/>
      <c r="BI104" s="52"/>
    </row>
    <row r="105" spans="5:61" ht="12">
      <c r="E105" s="369"/>
      <c r="F105" s="370"/>
      <c r="G105" s="369"/>
      <c r="H105" s="370"/>
      <c r="I105" s="369"/>
      <c r="J105" s="371"/>
      <c r="K105" s="369"/>
      <c r="L105" s="372"/>
      <c r="M105" s="369"/>
      <c r="N105" s="370"/>
      <c r="O105" s="369"/>
      <c r="P105" s="371"/>
      <c r="Q105" s="369"/>
      <c r="R105" s="52"/>
      <c r="S105" s="52"/>
      <c r="T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2"/>
      <c r="AU105" s="52"/>
      <c r="AV105" s="52"/>
      <c r="AW105" s="52"/>
      <c r="AX105" s="52"/>
      <c r="AY105" s="52"/>
      <c r="AZ105" s="52"/>
      <c r="BA105" s="52"/>
      <c r="BB105" s="52"/>
      <c r="BC105" s="52"/>
      <c r="BD105" s="52"/>
      <c r="BE105" s="52"/>
      <c r="BF105" s="52"/>
      <c r="BG105" s="52"/>
      <c r="BH105" s="52"/>
      <c r="BI105" s="52"/>
    </row>
    <row r="106" spans="5:61" ht="12">
      <c r="E106" s="369"/>
      <c r="F106" s="370"/>
      <c r="G106" s="369"/>
      <c r="H106" s="370"/>
      <c r="I106" s="369"/>
      <c r="J106" s="371"/>
      <c r="K106" s="369"/>
      <c r="L106" s="372"/>
      <c r="M106" s="369"/>
      <c r="N106" s="370"/>
      <c r="O106" s="369"/>
      <c r="P106" s="371"/>
      <c r="Q106" s="369"/>
      <c r="R106" s="52"/>
      <c r="S106" s="52"/>
      <c r="T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2"/>
      <c r="AU106" s="52"/>
      <c r="AV106" s="52"/>
      <c r="AW106" s="52"/>
      <c r="AX106" s="52"/>
      <c r="AY106" s="52"/>
      <c r="AZ106" s="52"/>
      <c r="BA106" s="52"/>
      <c r="BB106" s="52"/>
      <c r="BC106" s="52"/>
      <c r="BD106" s="52"/>
      <c r="BE106" s="52"/>
      <c r="BF106" s="52"/>
      <c r="BG106" s="52"/>
      <c r="BH106" s="52"/>
      <c r="BI106" s="52"/>
    </row>
    <row r="107" spans="5:61" ht="12">
      <c r="E107" s="369"/>
      <c r="F107" s="370"/>
      <c r="G107" s="369"/>
      <c r="H107" s="370"/>
      <c r="I107" s="369"/>
      <c r="J107" s="371"/>
      <c r="K107" s="369"/>
      <c r="L107" s="372"/>
      <c r="M107" s="369"/>
      <c r="N107" s="370"/>
      <c r="O107" s="369"/>
      <c r="P107" s="371"/>
      <c r="Q107" s="369"/>
      <c r="R107" s="52"/>
      <c r="S107" s="52"/>
      <c r="T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2"/>
      <c r="AU107" s="52"/>
      <c r="AV107" s="52"/>
      <c r="AW107" s="52"/>
      <c r="AX107" s="52"/>
      <c r="AY107" s="52"/>
      <c r="AZ107" s="52"/>
      <c r="BA107" s="52"/>
      <c r="BB107" s="52"/>
      <c r="BC107" s="52"/>
      <c r="BD107" s="52"/>
      <c r="BE107" s="52"/>
      <c r="BF107" s="52"/>
      <c r="BG107" s="52"/>
      <c r="BH107" s="52"/>
      <c r="BI107" s="52"/>
    </row>
    <row r="108" spans="5:61" ht="12">
      <c r="E108" s="369"/>
      <c r="F108" s="370"/>
      <c r="G108" s="369"/>
      <c r="H108" s="370"/>
      <c r="I108" s="369"/>
      <c r="J108" s="371"/>
      <c r="K108" s="369"/>
      <c r="L108" s="372"/>
      <c r="M108" s="369"/>
      <c r="N108" s="370"/>
      <c r="O108" s="369"/>
      <c r="P108" s="371"/>
      <c r="Q108" s="369"/>
      <c r="R108" s="52"/>
      <c r="S108" s="52"/>
      <c r="T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2"/>
      <c r="AU108" s="52"/>
      <c r="AV108" s="52"/>
      <c r="AW108" s="52"/>
      <c r="AX108" s="52"/>
      <c r="AY108" s="52"/>
      <c r="AZ108" s="52"/>
      <c r="BA108" s="52"/>
      <c r="BB108" s="52"/>
      <c r="BC108" s="52"/>
      <c r="BD108" s="52"/>
      <c r="BE108" s="52"/>
      <c r="BF108" s="52"/>
      <c r="BG108" s="52"/>
      <c r="BH108" s="52"/>
      <c r="BI108" s="52"/>
    </row>
    <row r="109" spans="5:61" ht="12">
      <c r="E109" s="369"/>
      <c r="F109" s="370"/>
      <c r="G109" s="369"/>
      <c r="H109" s="370"/>
      <c r="I109" s="369"/>
      <c r="J109" s="371"/>
      <c r="K109" s="369"/>
      <c r="L109" s="372"/>
      <c r="M109" s="369"/>
      <c r="N109" s="370"/>
      <c r="O109" s="369"/>
      <c r="P109" s="371"/>
      <c r="Q109" s="369"/>
      <c r="R109" s="52"/>
      <c r="S109" s="52"/>
      <c r="T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2"/>
      <c r="AU109" s="52"/>
      <c r="AV109" s="52"/>
      <c r="AW109" s="52"/>
      <c r="AX109" s="52"/>
      <c r="AY109" s="52"/>
      <c r="AZ109" s="52"/>
      <c r="BA109" s="52"/>
      <c r="BB109" s="52"/>
      <c r="BC109" s="52"/>
      <c r="BD109" s="52"/>
      <c r="BE109" s="52"/>
      <c r="BF109" s="52"/>
      <c r="BG109" s="52"/>
      <c r="BH109" s="52"/>
      <c r="BI109" s="52"/>
    </row>
    <row r="110" spans="5:61" ht="12">
      <c r="E110" s="369"/>
      <c r="F110" s="370"/>
      <c r="G110" s="369"/>
      <c r="H110" s="370"/>
      <c r="I110" s="369"/>
      <c r="J110" s="371"/>
      <c r="K110" s="369"/>
      <c r="L110" s="372"/>
      <c r="M110" s="369"/>
      <c r="N110" s="370"/>
      <c r="O110" s="369"/>
      <c r="P110" s="371"/>
      <c r="Q110" s="369"/>
      <c r="R110" s="52"/>
      <c r="S110" s="52"/>
      <c r="T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2"/>
      <c r="AU110" s="52"/>
      <c r="AV110" s="52"/>
      <c r="AW110" s="52"/>
      <c r="AX110" s="52"/>
      <c r="AY110" s="52"/>
      <c r="AZ110" s="52"/>
      <c r="BA110" s="52"/>
      <c r="BB110" s="52"/>
      <c r="BC110" s="52"/>
      <c r="BD110" s="52"/>
      <c r="BE110" s="52"/>
      <c r="BF110" s="52"/>
      <c r="BG110" s="52"/>
      <c r="BH110" s="52"/>
      <c r="BI110" s="52"/>
    </row>
    <row r="111" spans="5:61" ht="12">
      <c r="E111" s="369"/>
      <c r="F111" s="370"/>
      <c r="G111" s="369"/>
      <c r="H111" s="370"/>
      <c r="I111" s="369"/>
      <c r="J111" s="371"/>
      <c r="K111" s="369"/>
      <c r="L111" s="372"/>
      <c r="M111" s="369"/>
      <c r="N111" s="370"/>
      <c r="O111" s="369"/>
      <c r="P111" s="371"/>
      <c r="Q111" s="369"/>
      <c r="R111" s="52"/>
      <c r="S111" s="52"/>
      <c r="T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2"/>
      <c r="AU111" s="52"/>
      <c r="AV111" s="52"/>
      <c r="AW111" s="52"/>
      <c r="AX111" s="52"/>
      <c r="AY111" s="52"/>
      <c r="AZ111" s="52"/>
      <c r="BA111" s="52"/>
      <c r="BB111" s="52"/>
      <c r="BC111" s="52"/>
      <c r="BD111" s="52"/>
      <c r="BE111" s="52"/>
      <c r="BF111" s="52"/>
      <c r="BG111" s="52"/>
      <c r="BH111" s="52"/>
      <c r="BI111" s="52"/>
    </row>
    <row r="112" spans="5:61" ht="12">
      <c r="E112" s="369"/>
      <c r="F112" s="370"/>
      <c r="G112" s="369"/>
      <c r="H112" s="370"/>
      <c r="I112" s="369"/>
      <c r="J112" s="371"/>
      <c r="K112" s="369"/>
      <c r="L112" s="372"/>
      <c r="M112" s="369"/>
      <c r="N112" s="370"/>
      <c r="O112" s="369"/>
      <c r="P112" s="371"/>
      <c r="Q112" s="369"/>
      <c r="R112" s="52"/>
      <c r="S112" s="52"/>
      <c r="T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2"/>
      <c r="AU112" s="52"/>
      <c r="AV112" s="52"/>
      <c r="AW112" s="52"/>
      <c r="AX112" s="52"/>
      <c r="AY112" s="52"/>
      <c r="AZ112" s="52"/>
      <c r="BA112" s="52"/>
      <c r="BB112" s="52"/>
      <c r="BC112" s="52"/>
      <c r="BD112" s="52"/>
      <c r="BE112" s="52"/>
      <c r="BF112" s="52"/>
      <c r="BG112" s="52"/>
      <c r="BH112" s="52"/>
      <c r="BI112" s="52"/>
    </row>
    <row r="113" spans="5:61" ht="12">
      <c r="E113" s="369"/>
      <c r="F113" s="370"/>
      <c r="G113" s="369"/>
      <c r="H113" s="370"/>
      <c r="I113" s="369"/>
      <c r="J113" s="371"/>
      <c r="K113" s="369"/>
      <c r="L113" s="372"/>
      <c r="M113" s="369"/>
      <c r="N113" s="370"/>
      <c r="O113" s="369"/>
      <c r="P113" s="371"/>
      <c r="Q113" s="369"/>
      <c r="R113" s="52"/>
      <c r="S113" s="52"/>
      <c r="T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2"/>
      <c r="AU113" s="52"/>
      <c r="AV113" s="52"/>
      <c r="AW113" s="52"/>
      <c r="AX113" s="52"/>
      <c r="AY113" s="52"/>
      <c r="AZ113" s="52"/>
      <c r="BA113" s="52"/>
      <c r="BB113" s="52"/>
      <c r="BC113" s="52"/>
      <c r="BD113" s="52"/>
      <c r="BE113" s="52"/>
      <c r="BF113" s="52"/>
      <c r="BG113" s="52"/>
      <c r="BH113" s="52"/>
      <c r="BI113" s="52"/>
    </row>
    <row r="114" spans="5:61" ht="12">
      <c r="E114" s="369"/>
      <c r="F114" s="370"/>
      <c r="G114" s="369"/>
      <c r="H114" s="370"/>
      <c r="I114" s="369"/>
      <c r="J114" s="371"/>
      <c r="K114" s="369"/>
      <c r="L114" s="372"/>
      <c r="M114" s="369"/>
      <c r="N114" s="370"/>
      <c r="O114" s="369"/>
      <c r="P114" s="371"/>
      <c r="Q114" s="369"/>
      <c r="R114" s="52"/>
      <c r="S114" s="52"/>
      <c r="T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2"/>
      <c r="AU114" s="52"/>
      <c r="AV114" s="52"/>
      <c r="AW114" s="52"/>
      <c r="AX114" s="52"/>
      <c r="AY114" s="52"/>
      <c r="AZ114" s="52"/>
      <c r="BA114" s="52"/>
      <c r="BB114" s="52"/>
      <c r="BC114" s="52"/>
      <c r="BD114" s="52"/>
      <c r="BE114" s="52"/>
      <c r="BF114" s="52"/>
      <c r="BG114" s="52"/>
      <c r="BH114" s="52"/>
      <c r="BI114" s="52"/>
    </row>
    <row r="115" spans="5:61" ht="12">
      <c r="E115" s="369"/>
      <c r="F115" s="370"/>
      <c r="G115" s="369"/>
      <c r="H115" s="370"/>
      <c r="I115" s="369"/>
      <c r="J115" s="371"/>
      <c r="K115" s="369"/>
      <c r="L115" s="372"/>
      <c r="M115" s="369"/>
      <c r="N115" s="370"/>
      <c r="O115" s="369"/>
      <c r="P115" s="371"/>
      <c r="Q115" s="369"/>
      <c r="R115" s="52"/>
      <c r="S115" s="52"/>
      <c r="T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2"/>
      <c r="AU115" s="52"/>
      <c r="AV115" s="52"/>
      <c r="AW115" s="52"/>
      <c r="AX115" s="52"/>
      <c r="AY115" s="52"/>
      <c r="AZ115" s="52"/>
      <c r="BA115" s="52"/>
      <c r="BB115" s="52"/>
      <c r="BC115" s="52"/>
      <c r="BD115" s="52"/>
      <c r="BE115" s="52"/>
      <c r="BF115" s="52"/>
      <c r="BG115" s="52"/>
      <c r="BH115" s="52"/>
      <c r="BI115" s="52"/>
    </row>
    <row r="116" spans="5:20" ht="12">
      <c r="E116" s="369"/>
      <c r="F116" s="370"/>
      <c r="G116" s="369"/>
      <c r="H116" s="370"/>
      <c r="I116" s="369"/>
      <c r="J116" s="371"/>
      <c r="K116" s="369"/>
      <c r="L116" s="372"/>
      <c r="M116" s="369"/>
      <c r="N116" s="370"/>
      <c r="O116" s="369"/>
      <c r="P116" s="371"/>
      <c r="Q116" s="369"/>
      <c r="R116" s="52"/>
      <c r="S116" s="52"/>
      <c r="T116" s="52"/>
    </row>
    <row r="117" spans="5:20" ht="12">
      <c r="E117" s="369"/>
      <c r="F117" s="370"/>
      <c r="G117" s="369"/>
      <c r="H117" s="370"/>
      <c r="I117" s="369"/>
      <c r="J117" s="371"/>
      <c r="K117" s="369"/>
      <c r="L117" s="372"/>
      <c r="M117" s="369"/>
      <c r="N117" s="370"/>
      <c r="O117" s="369"/>
      <c r="P117" s="371"/>
      <c r="Q117" s="369"/>
      <c r="R117" s="52"/>
      <c r="S117" s="52"/>
      <c r="T117" s="52"/>
    </row>
    <row r="118" spans="5:20" ht="12">
      <c r="E118" s="369"/>
      <c r="F118" s="370"/>
      <c r="G118" s="369"/>
      <c r="H118" s="370"/>
      <c r="I118" s="369"/>
      <c r="J118" s="371"/>
      <c r="K118" s="369"/>
      <c r="L118" s="372"/>
      <c r="M118" s="369"/>
      <c r="N118" s="370"/>
      <c r="O118" s="369"/>
      <c r="P118" s="371"/>
      <c r="Q118" s="369"/>
      <c r="R118" s="52"/>
      <c r="S118" s="52"/>
      <c r="T118" s="52"/>
    </row>
    <row r="119" spans="5:20" ht="12">
      <c r="E119" s="369"/>
      <c r="F119" s="370"/>
      <c r="G119" s="369"/>
      <c r="H119" s="370"/>
      <c r="I119" s="369"/>
      <c r="J119" s="371"/>
      <c r="K119" s="369"/>
      <c r="L119" s="372"/>
      <c r="M119" s="369"/>
      <c r="N119" s="370"/>
      <c r="O119" s="369"/>
      <c r="P119" s="371"/>
      <c r="Q119" s="369"/>
      <c r="R119" s="52"/>
      <c r="S119" s="52"/>
      <c r="T119" s="52"/>
    </row>
    <row r="120" spans="5:20" ht="12">
      <c r="E120" s="369"/>
      <c r="F120" s="370"/>
      <c r="G120" s="369"/>
      <c r="H120" s="370"/>
      <c r="I120" s="369"/>
      <c r="J120" s="371"/>
      <c r="K120" s="369"/>
      <c r="L120" s="372"/>
      <c r="M120" s="369"/>
      <c r="N120" s="370"/>
      <c r="O120" s="369"/>
      <c r="P120" s="371"/>
      <c r="Q120" s="369"/>
      <c r="R120" s="52"/>
      <c r="S120" s="52"/>
      <c r="T120" s="52"/>
    </row>
    <row r="121" spans="5:20" ht="12">
      <c r="E121" s="369"/>
      <c r="F121" s="370"/>
      <c r="G121" s="369"/>
      <c r="H121" s="370"/>
      <c r="I121" s="369"/>
      <c r="J121" s="371"/>
      <c r="K121" s="369"/>
      <c r="L121" s="372"/>
      <c r="M121" s="369"/>
      <c r="N121" s="370"/>
      <c r="O121" s="369"/>
      <c r="P121" s="371"/>
      <c r="Q121" s="369"/>
      <c r="R121" s="52"/>
      <c r="S121" s="52"/>
      <c r="T121" s="52"/>
    </row>
    <row r="122" spans="5:20" ht="12">
      <c r="E122" s="369"/>
      <c r="F122" s="370"/>
      <c r="G122" s="369"/>
      <c r="H122" s="370"/>
      <c r="I122" s="369"/>
      <c r="J122" s="371"/>
      <c r="K122" s="369"/>
      <c r="L122" s="372"/>
      <c r="M122" s="369"/>
      <c r="N122" s="370"/>
      <c r="O122" s="369"/>
      <c r="P122" s="371"/>
      <c r="Q122" s="369"/>
      <c r="R122" s="52"/>
      <c r="S122" s="52"/>
      <c r="T122" s="52"/>
    </row>
    <row r="123" spans="5:20" ht="12">
      <c r="E123" s="369"/>
      <c r="F123" s="370"/>
      <c r="G123" s="369"/>
      <c r="H123" s="370"/>
      <c r="I123" s="369"/>
      <c r="J123" s="371"/>
      <c r="K123" s="369"/>
      <c r="L123" s="372"/>
      <c r="M123" s="369"/>
      <c r="N123" s="370"/>
      <c r="O123" s="369"/>
      <c r="P123" s="371"/>
      <c r="Q123" s="369"/>
      <c r="R123" s="52"/>
      <c r="S123" s="52"/>
      <c r="T123" s="52"/>
    </row>
    <row r="124" spans="5:20" ht="12">
      <c r="E124" s="369"/>
      <c r="F124" s="370"/>
      <c r="G124" s="369"/>
      <c r="H124" s="370"/>
      <c r="I124" s="369"/>
      <c r="J124" s="371"/>
      <c r="K124" s="369"/>
      <c r="L124" s="372"/>
      <c r="M124" s="369"/>
      <c r="N124" s="370"/>
      <c r="O124" s="369"/>
      <c r="P124" s="371"/>
      <c r="Q124" s="369"/>
      <c r="R124" s="52"/>
      <c r="S124" s="52"/>
      <c r="T124" s="52"/>
    </row>
    <row r="125" spans="5:20" ht="12">
      <c r="E125" s="369"/>
      <c r="F125" s="370"/>
      <c r="G125" s="369"/>
      <c r="H125" s="370"/>
      <c r="I125" s="369"/>
      <c r="J125" s="371"/>
      <c r="K125" s="369"/>
      <c r="L125" s="372"/>
      <c r="M125" s="369"/>
      <c r="N125" s="370"/>
      <c r="O125" s="369"/>
      <c r="P125" s="371"/>
      <c r="Q125" s="369"/>
      <c r="R125" s="52"/>
      <c r="S125" s="52"/>
      <c r="T125" s="52"/>
    </row>
    <row r="126" spans="5:20" ht="12">
      <c r="E126" s="369"/>
      <c r="F126" s="370"/>
      <c r="G126" s="369"/>
      <c r="H126" s="370"/>
      <c r="I126" s="369"/>
      <c r="J126" s="371"/>
      <c r="K126" s="369"/>
      <c r="L126" s="372"/>
      <c r="M126" s="369"/>
      <c r="N126" s="370"/>
      <c r="O126" s="369"/>
      <c r="P126" s="371"/>
      <c r="Q126" s="369"/>
      <c r="R126" s="52"/>
      <c r="S126" s="52"/>
      <c r="T126" s="52"/>
    </row>
    <row r="127" spans="5:20" ht="12">
      <c r="E127" s="369"/>
      <c r="F127" s="370"/>
      <c r="G127" s="369"/>
      <c r="H127" s="370"/>
      <c r="I127" s="369"/>
      <c r="J127" s="371"/>
      <c r="K127" s="369"/>
      <c r="L127" s="372"/>
      <c r="M127" s="369"/>
      <c r="N127" s="370"/>
      <c r="O127" s="369"/>
      <c r="P127" s="371"/>
      <c r="Q127" s="369"/>
      <c r="R127" s="52"/>
      <c r="S127" s="52"/>
      <c r="T127" s="52"/>
    </row>
    <row r="128" spans="5:20" ht="12">
      <c r="E128" s="369"/>
      <c r="F128" s="370"/>
      <c r="G128" s="369"/>
      <c r="H128" s="370"/>
      <c r="I128" s="369"/>
      <c r="J128" s="371"/>
      <c r="K128" s="369"/>
      <c r="L128" s="372"/>
      <c r="M128" s="369"/>
      <c r="N128" s="370"/>
      <c r="O128" s="369"/>
      <c r="P128" s="371"/>
      <c r="Q128" s="369"/>
      <c r="R128" s="52"/>
      <c r="S128" s="52"/>
      <c r="T128" s="52"/>
    </row>
    <row r="129" spans="5:20" ht="12">
      <c r="E129" s="369"/>
      <c r="F129" s="370"/>
      <c r="G129" s="369"/>
      <c r="H129" s="370"/>
      <c r="I129" s="369"/>
      <c r="J129" s="371"/>
      <c r="K129" s="369"/>
      <c r="L129" s="372"/>
      <c r="M129" s="369"/>
      <c r="N129" s="370"/>
      <c r="O129" s="369"/>
      <c r="P129" s="371"/>
      <c r="Q129" s="369"/>
      <c r="R129" s="52"/>
      <c r="S129" s="52"/>
      <c r="T129" s="52"/>
    </row>
    <row r="130" spans="5:20" ht="12">
      <c r="E130" s="369"/>
      <c r="F130" s="370"/>
      <c r="G130" s="369"/>
      <c r="H130" s="370"/>
      <c r="I130" s="369"/>
      <c r="J130" s="371"/>
      <c r="K130" s="369"/>
      <c r="L130" s="372"/>
      <c r="M130" s="369"/>
      <c r="N130" s="370"/>
      <c r="O130" s="369"/>
      <c r="P130" s="371"/>
      <c r="Q130" s="369"/>
      <c r="R130" s="52"/>
      <c r="S130" s="52"/>
      <c r="T130" s="52"/>
    </row>
    <row r="131" spans="5:20" ht="12">
      <c r="E131" s="369"/>
      <c r="F131" s="370"/>
      <c r="G131" s="369"/>
      <c r="H131" s="370"/>
      <c r="I131" s="369"/>
      <c r="J131" s="371"/>
      <c r="K131" s="369"/>
      <c r="L131" s="372"/>
      <c r="M131" s="369"/>
      <c r="N131" s="370"/>
      <c r="O131" s="369"/>
      <c r="P131" s="371"/>
      <c r="Q131" s="369"/>
      <c r="R131" s="52"/>
      <c r="S131" s="52"/>
      <c r="T131" s="52"/>
    </row>
    <row r="132" spans="5:20" ht="12">
      <c r="E132" s="369"/>
      <c r="F132" s="370"/>
      <c r="G132" s="369"/>
      <c r="H132" s="370"/>
      <c r="I132" s="369"/>
      <c r="J132" s="371"/>
      <c r="K132" s="369"/>
      <c r="L132" s="372"/>
      <c r="M132" s="369"/>
      <c r="N132" s="370"/>
      <c r="O132" s="369"/>
      <c r="P132" s="371"/>
      <c r="Q132" s="369"/>
      <c r="R132" s="52"/>
      <c r="S132" s="52"/>
      <c r="T132" s="52"/>
    </row>
    <row r="133" spans="5:20" ht="12">
      <c r="E133" s="369"/>
      <c r="F133" s="370"/>
      <c r="G133" s="369"/>
      <c r="H133" s="370"/>
      <c r="I133" s="369"/>
      <c r="J133" s="371"/>
      <c r="K133" s="369"/>
      <c r="L133" s="372"/>
      <c r="M133" s="369"/>
      <c r="N133" s="370"/>
      <c r="O133" s="369"/>
      <c r="P133" s="371"/>
      <c r="Q133" s="369"/>
      <c r="R133" s="52"/>
      <c r="S133" s="52"/>
      <c r="T133" s="52"/>
    </row>
    <row r="134" spans="5:20" ht="12">
      <c r="E134" s="369"/>
      <c r="F134" s="370"/>
      <c r="G134" s="369"/>
      <c r="H134" s="370"/>
      <c r="I134" s="369"/>
      <c r="J134" s="371"/>
      <c r="K134" s="369"/>
      <c r="L134" s="372"/>
      <c r="M134" s="369"/>
      <c r="N134" s="370"/>
      <c r="O134" s="369"/>
      <c r="P134" s="371"/>
      <c r="Q134" s="369"/>
      <c r="R134" s="52"/>
      <c r="S134" s="52"/>
      <c r="T134" s="52"/>
    </row>
    <row r="135" spans="5:20" ht="12">
      <c r="E135" s="369"/>
      <c r="F135" s="370"/>
      <c r="G135" s="369"/>
      <c r="H135" s="370"/>
      <c r="I135" s="369"/>
      <c r="J135" s="371"/>
      <c r="K135" s="369"/>
      <c r="L135" s="372"/>
      <c r="M135" s="369"/>
      <c r="N135" s="370"/>
      <c r="O135" s="369"/>
      <c r="P135" s="371"/>
      <c r="Q135" s="369"/>
      <c r="R135" s="52"/>
      <c r="S135" s="52"/>
      <c r="T135" s="52"/>
    </row>
    <row r="136" spans="5:20" ht="12">
      <c r="E136" s="369"/>
      <c r="F136" s="370"/>
      <c r="G136" s="369"/>
      <c r="H136" s="370"/>
      <c r="I136" s="369"/>
      <c r="J136" s="371"/>
      <c r="K136" s="369"/>
      <c r="L136" s="372"/>
      <c r="M136" s="369"/>
      <c r="N136" s="370"/>
      <c r="O136" s="369"/>
      <c r="P136" s="371"/>
      <c r="Q136" s="369"/>
      <c r="R136" s="52"/>
      <c r="S136" s="52"/>
      <c r="T136" s="52"/>
    </row>
    <row r="137" spans="5:20" ht="12">
      <c r="E137" s="369"/>
      <c r="F137" s="370"/>
      <c r="G137" s="369"/>
      <c r="H137" s="370"/>
      <c r="I137" s="369"/>
      <c r="J137" s="371"/>
      <c r="K137" s="369"/>
      <c r="L137" s="372"/>
      <c r="M137" s="369"/>
      <c r="N137" s="370"/>
      <c r="O137" s="369"/>
      <c r="P137" s="371"/>
      <c r="Q137" s="369"/>
      <c r="R137" s="52"/>
      <c r="S137" s="52"/>
      <c r="T137" s="52"/>
    </row>
    <row r="138" spans="5:20" ht="12">
      <c r="E138" s="369"/>
      <c r="F138" s="370"/>
      <c r="G138" s="369"/>
      <c r="H138" s="370"/>
      <c r="I138" s="369"/>
      <c r="J138" s="371"/>
      <c r="K138" s="369"/>
      <c r="L138" s="372"/>
      <c r="M138" s="369"/>
      <c r="N138" s="370"/>
      <c r="O138" s="369"/>
      <c r="P138" s="371"/>
      <c r="Q138" s="369"/>
      <c r="R138" s="52"/>
      <c r="S138" s="52"/>
      <c r="T138" s="52"/>
    </row>
    <row r="139" spans="5:20" ht="12">
      <c r="E139" s="369"/>
      <c r="F139" s="370"/>
      <c r="G139" s="369"/>
      <c r="H139" s="370"/>
      <c r="I139" s="369"/>
      <c r="J139" s="371"/>
      <c r="K139" s="369"/>
      <c r="L139" s="372"/>
      <c r="M139" s="369"/>
      <c r="N139" s="370"/>
      <c r="O139" s="369"/>
      <c r="P139" s="371"/>
      <c r="Q139" s="369"/>
      <c r="R139" s="52"/>
      <c r="S139" s="52"/>
      <c r="T139" s="52"/>
    </row>
    <row r="140" spans="5:20" ht="12">
      <c r="E140" s="369"/>
      <c r="F140" s="370"/>
      <c r="G140" s="369"/>
      <c r="H140" s="370"/>
      <c r="I140" s="369"/>
      <c r="J140" s="371"/>
      <c r="K140" s="369"/>
      <c r="L140" s="372"/>
      <c r="M140" s="369"/>
      <c r="N140" s="370"/>
      <c r="O140" s="369"/>
      <c r="P140" s="371"/>
      <c r="Q140" s="369"/>
      <c r="R140" s="52"/>
      <c r="S140" s="52"/>
      <c r="T140" s="52"/>
    </row>
    <row r="141" spans="5:20" ht="12">
      <c r="E141" s="369"/>
      <c r="F141" s="370"/>
      <c r="G141" s="369"/>
      <c r="H141" s="370"/>
      <c r="I141" s="369"/>
      <c r="J141" s="371"/>
      <c r="K141" s="369"/>
      <c r="L141" s="372"/>
      <c r="M141" s="369"/>
      <c r="N141" s="370"/>
      <c r="O141" s="369"/>
      <c r="P141" s="371"/>
      <c r="Q141" s="369"/>
      <c r="R141" s="52"/>
      <c r="S141" s="52"/>
      <c r="T141" s="52"/>
    </row>
    <row r="142" spans="5:20" ht="12">
      <c r="E142" s="369"/>
      <c r="F142" s="370"/>
      <c r="G142" s="369"/>
      <c r="H142" s="370"/>
      <c r="I142" s="369"/>
      <c r="J142" s="371"/>
      <c r="K142" s="369"/>
      <c r="L142" s="372"/>
      <c r="M142" s="369"/>
      <c r="N142" s="370"/>
      <c r="O142" s="369"/>
      <c r="P142" s="371"/>
      <c r="Q142" s="369"/>
      <c r="R142" s="52"/>
      <c r="S142" s="52"/>
      <c r="T142" s="52"/>
    </row>
    <row r="143" spans="5:20" ht="12">
      <c r="E143" s="369"/>
      <c r="F143" s="370"/>
      <c r="G143" s="369"/>
      <c r="H143" s="370"/>
      <c r="I143" s="369"/>
      <c r="J143" s="371"/>
      <c r="K143" s="369"/>
      <c r="L143" s="372"/>
      <c r="M143" s="369"/>
      <c r="N143" s="370"/>
      <c r="O143" s="369"/>
      <c r="P143" s="371"/>
      <c r="Q143" s="369"/>
      <c r="R143" s="52"/>
      <c r="S143" s="52"/>
      <c r="T143" s="52"/>
    </row>
    <row r="144" spans="5:20" ht="12">
      <c r="E144" s="369"/>
      <c r="F144" s="370"/>
      <c r="G144" s="369"/>
      <c r="H144" s="370"/>
      <c r="I144" s="369"/>
      <c r="J144" s="371"/>
      <c r="K144" s="369"/>
      <c r="L144" s="372"/>
      <c r="M144" s="369"/>
      <c r="N144" s="370"/>
      <c r="O144" s="369"/>
      <c r="P144" s="371"/>
      <c r="Q144" s="369"/>
      <c r="R144" s="52"/>
      <c r="S144" s="52"/>
      <c r="T144" s="52"/>
    </row>
    <row r="145" spans="5:20" ht="12">
      <c r="E145" s="369"/>
      <c r="F145" s="370"/>
      <c r="G145" s="369"/>
      <c r="H145" s="370"/>
      <c r="I145" s="369"/>
      <c r="J145" s="371"/>
      <c r="K145" s="369"/>
      <c r="L145" s="372"/>
      <c r="M145" s="369"/>
      <c r="N145" s="370"/>
      <c r="O145" s="369"/>
      <c r="P145" s="371"/>
      <c r="Q145" s="369"/>
      <c r="R145" s="52"/>
      <c r="S145" s="52"/>
      <c r="T145" s="52"/>
    </row>
    <row r="146" spans="5:20" ht="12">
      <c r="E146" s="369"/>
      <c r="F146" s="370"/>
      <c r="G146" s="369"/>
      <c r="H146" s="370"/>
      <c r="I146" s="369"/>
      <c r="J146" s="371"/>
      <c r="K146" s="369"/>
      <c r="L146" s="372"/>
      <c r="M146" s="369"/>
      <c r="N146" s="370"/>
      <c r="O146" s="369"/>
      <c r="P146" s="371"/>
      <c r="Q146" s="369"/>
      <c r="R146" s="52"/>
      <c r="S146" s="52"/>
      <c r="T146" s="52"/>
    </row>
    <row r="147" spans="5:20" ht="12">
      <c r="E147" s="369"/>
      <c r="F147" s="370"/>
      <c r="G147" s="369"/>
      <c r="H147" s="370"/>
      <c r="I147" s="369"/>
      <c r="J147" s="371"/>
      <c r="K147" s="369"/>
      <c r="L147" s="372"/>
      <c r="M147" s="369"/>
      <c r="N147" s="370"/>
      <c r="O147" s="369"/>
      <c r="P147" s="371"/>
      <c r="Q147" s="369"/>
      <c r="R147" s="52"/>
      <c r="S147" s="52"/>
      <c r="T147" s="52"/>
    </row>
    <row r="148" spans="5:20" ht="12">
      <c r="E148" s="369"/>
      <c r="F148" s="370"/>
      <c r="G148" s="369"/>
      <c r="H148" s="370"/>
      <c r="I148" s="369"/>
      <c r="J148" s="371"/>
      <c r="K148" s="369"/>
      <c r="L148" s="372"/>
      <c r="M148" s="369"/>
      <c r="N148" s="370"/>
      <c r="O148" s="369"/>
      <c r="P148" s="371"/>
      <c r="Q148" s="369"/>
      <c r="R148" s="52"/>
      <c r="S148" s="52"/>
      <c r="T148" s="52"/>
    </row>
  </sheetData>
  <sheetProtection/>
  <mergeCells count="2">
    <mergeCell ref="A4:Q4"/>
    <mergeCell ref="A28:Q28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AJ40"/>
  <sheetViews>
    <sheetView zoomScale="70" zoomScaleNormal="70" zoomScalePageLayoutView="0" workbookViewId="0" topLeftCell="A1">
      <selection activeCell="AE2" sqref="AE2"/>
    </sheetView>
  </sheetViews>
  <sheetFormatPr defaultColWidth="11.421875" defaultRowHeight="12.75"/>
  <cols>
    <col min="1" max="1" width="3.28125" style="0" customWidth="1"/>
    <col min="2" max="2" width="8.7109375" style="0" customWidth="1"/>
    <col min="3" max="3" width="12.7109375" style="0" customWidth="1"/>
    <col min="4" max="5" width="8.7109375" style="0" customWidth="1"/>
    <col min="6" max="6" width="8.7109375" style="299" customWidth="1"/>
    <col min="7" max="9" width="8.7109375" style="0" customWidth="1"/>
    <col min="10" max="10" width="12.7109375" style="0" customWidth="1"/>
    <col min="11" max="12" width="8.7109375" style="0" customWidth="1"/>
    <col min="13" max="13" width="8.7109375" style="299" customWidth="1"/>
    <col min="14" max="16" width="8.7109375" style="0" customWidth="1"/>
    <col min="17" max="17" width="12.7109375" style="0" customWidth="1"/>
    <col min="18" max="19" width="8.7109375" style="0" customWidth="1"/>
    <col min="20" max="20" width="8.7109375" style="299" customWidth="1"/>
    <col min="21" max="23" width="8.7109375" style="0" customWidth="1"/>
    <col min="24" max="24" width="12.7109375" style="0" customWidth="1"/>
    <col min="25" max="26" width="8.7109375" style="0" customWidth="1"/>
    <col min="27" max="27" width="8.7109375" style="299" customWidth="1"/>
    <col min="28" max="30" width="8.7109375" style="0" customWidth="1"/>
    <col min="31" max="31" width="12.7109375" style="0" customWidth="1"/>
    <col min="32" max="33" width="8.7109375" style="0" customWidth="1"/>
    <col min="34" max="34" width="8.7109375" style="299" customWidth="1"/>
    <col min="35" max="36" width="8.7109375" style="0" customWidth="1"/>
    <col min="37" max="37" width="6.8515625" style="0" customWidth="1"/>
  </cols>
  <sheetData>
    <row r="2" spans="2:36" ht="15.75" customHeight="1">
      <c r="B2" s="324">
        <v>40483</v>
      </c>
      <c r="C2" s="325" t="s">
        <v>71</v>
      </c>
      <c r="D2" s="326" t="s">
        <v>72</v>
      </c>
      <c r="E2" s="326" t="s">
        <v>73</v>
      </c>
      <c r="F2" s="326" t="s">
        <v>74</v>
      </c>
      <c r="G2" s="326" t="s">
        <v>75</v>
      </c>
      <c r="H2" s="327" t="s">
        <v>76</v>
      </c>
      <c r="I2" s="324">
        <v>40848</v>
      </c>
      <c r="J2" s="325" t="s">
        <v>71</v>
      </c>
      <c r="K2" s="326" t="s">
        <v>72</v>
      </c>
      <c r="L2" s="326" t="s">
        <v>73</v>
      </c>
      <c r="M2" s="326" t="s">
        <v>74</v>
      </c>
      <c r="N2" s="326" t="s">
        <v>75</v>
      </c>
      <c r="O2" s="327" t="s">
        <v>76</v>
      </c>
      <c r="P2" s="324">
        <v>41244</v>
      </c>
      <c r="Q2" s="325" t="s">
        <v>71</v>
      </c>
      <c r="R2" s="326" t="s">
        <v>72</v>
      </c>
      <c r="S2" s="326" t="s">
        <v>73</v>
      </c>
      <c r="T2" s="326" t="s">
        <v>74</v>
      </c>
      <c r="U2" s="326" t="s">
        <v>75</v>
      </c>
      <c r="V2" s="327" t="s">
        <v>76</v>
      </c>
      <c r="W2" s="324">
        <v>41609</v>
      </c>
      <c r="X2" s="325" t="s">
        <v>71</v>
      </c>
      <c r="Y2" s="326" t="s">
        <v>72</v>
      </c>
      <c r="Z2" s="326" t="s">
        <v>73</v>
      </c>
      <c r="AA2" s="326" t="s">
        <v>74</v>
      </c>
      <c r="AB2" s="326" t="s">
        <v>75</v>
      </c>
      <c r="AC2" s="327" t="s">
        <v>76</v>
      </c>
      <c r="AD2" s="324">
        <v>41979</v>
      </c>
      <c r="AE2" s="325" t="s">
        <v>71</v>
      </c>
      <c r="AF2" s="326" t="s">
        <v>72</v>
      </c>
      <c r="AG2" s="326" t="s">
        <v>73</v>
      </c>
      <c r="AH2" s="326" t="s">
        <v>74</v>
      </c>
      <c r="AI2" s="326" t="s">
        <v>75</v>
      </c>
      <c r="AJ2" s="327" t="s">
        <v>76</v>
      </c>
    </row>
    <row r="3" spans="2:36" ht="13.5" customHeight="1">
      <c r="B3" s="328"/>
      <c r="C3" s="329" t="s">
        <v>90</v>
      </c>
      <c r="D3" s="330">
        <v>26</v>
      </c>
      <c r="E3" s="330">
        <v>32</v>
      </c>
      <c r="F3" s="330">
        <v>28</v>
      </c>
      <c r="G3" s="330">
        <v>27</v>
      </c>
      <c r="H3" s="331">
        <f aca="true" t="shared" si="0" ref="H3:H10">SUM(D3:G3)</f>
        <v>113</v>
      </c>
      <c r="I3" s="328"/>
      <c r="J3" s="329" t="s">
        <v>90</v>
      </c>
      <c r="K3" s="330">
        <v>34</v>
      </c>
      <c r="L3" s="330">
        <v>42</v>
      </c>
      <c r="M3" s="330">
        <v>27</v>
      </c>
      <c r="N3" s="330">
        <v>34</v>
      </c>
      <c r="O3" s="331">
        <f aca="true" t="shared" si="1" ref="O3:O10">SUM(K3:N3)</f>
        <v>137</v>
      </c>
      <c r="P3" s="328"/>
      <c r="Q3" s="329" t="s">
        <v>90</v>
      </c>
      <c r="R3" s="330">
        <v>37</v>
      </c>
      <c r="S3" s="330">
        <v>59</v>
      </c>
      <c r="T3" s="330">
        <v>28</v>
      </c>
      <c r="U3" s="330">
        <v>35</v>
      </c>
      <c r="V3" s="331">
        <f aca="true" t="shared" si="2" ref="V3:V10">SUM(R3:U3)</f>
        <v>159</v>
      </c>
      <c r="W3" s="328"/>
      <c r="X3" s="329" t="s">
        <v>90</v>
      </c>
      <c r="Y3" s="330">
        <v>18</v>
      </c>
      <c r="Z3" s="330">
        <v>24</v>
      </c>
      <c r="AA3" s="330">
        <v>26</v>
      </c>
      <c r="AB3" s="330">
        <v>25</v>
      </c>
      <c r="AC3" s="331">
        <f aca="true" t="shared" si="3" ref="AC3:AC10">SUM(Y3:AB3)</f>
        <v>93</v>
      </c>
      <c r="AD3" s="328"/>
      <c r="AE3" s="329" t="s">
        <v>90</v>
      </c>
      <c r="AF3" s="330"/>
      <c r="AG3" s="330"/>
      <c r="AH3" s="330"/>
      <c r="AI3" s="330"/>
      <c r="AJ3" s="331">
        <f aca="true" t="shared" si="4" ref="AJ3:AJ10">SUM(AF3:AI3)</f>
        <v>0</v>
      </c>
    </row>
    <row r="4" spans="2:36" ht="13.5" customHeight="1">
      <c r="B4" s="328"/>
      <c r="C4" s="329" t="s">
        <v>86</v>
      </c>
      <c r="D4" s="330">
        <v>4</v>
      </c>
      <c r="E4" s="330">
        <v>14</v>
      </c>
      <c r="F4" s="330">
        <v>4</v>
      </c>
      <c r="G4" s="330">
        <v>11</v>
      </c>
      <c r="H4" s="331">
        <f t="shared" si="0"/>
        <v>33</v>
      </c>
      <c r="I4" s="328"/>
      <c r="J4" s="329" t="s">
        <v>86</v>
      </c>
      <c r="K4" s="330">
        <v>0</v>
      </c>
      <c r="L4" s="330">
        <v>0</v>
      </c>
      <c r="M4" s="330">
        <v>0</v>
      </c>
      <c r="N4" s="330">
        <v>0</v>
      </c>
      <c r="O4" s="331">
        <f t="shared" si="1"/>
        <v>0</v>
      </c>
      <c r="P4" s="328"/>
      <c r="Q4" s="329" t="s">
        <v>86</v>
      </c>
      <c r="R4" s="330">
        <v>0</v>
      </c>
      <c r="S4" s="330">
        <v>0</v>
      </c>
      <c r="T4" s="330">
        <v>0</v>
      </c>
      <c r="U4" s="330">
        <v>0</v>
      </c>
      <c r="V4" s="331">
        <f t="shared" si="2"/>
        <v>0</v>
      </c>
      <c r="W4" s="328"/>
      <c r="X4" s="329" t="s">
        <v>86</v>
      </c>
      <c r="Y4" s="330">
        <v>0</v>
      </c>
      <c r="Z4" s="330">
        <v>0</v>
      </c>
      <c r="AA4" s="330">
        <v>0</v>
      </c>
      <c r="AB4" s="330">
        <v>0</v>
      </c>
      <c r="AC4" s="331">
        <f t="shared" si="3"/>
        <v>0</v>
      </c>
      <c r="AD4" s="328"/>
      <c r="AE4" s="329" t="s">
        <v>86</v>
      </c>
      <c r="AF4" s="330"/>
      <c r="AG4" s="330"/>
      <c r="AH4" s="330"/>
      <c r="AI4" s="330"/>
      <c r="AJ4" s="331">
        <f t="shared" si="4"/>
        <v>0</v>
      </c>
    </row>
    <row r="5" spans="2:36" ht="13.5" customHeight="1">
      <c r="B5" s="328"/>
      <c r="C5" s="329" t="s">
        <v>87</v>
      </c>
      <c r="D5" s="330">
        <v>9</v>
      </c>
      <c r="E5" s="330">
        <v>11</v>
      </c>
      <c r="F5" s="330">
        <v>3</v>
      </c>
      <c r="G5" s="330">
        <v>12</v>
      </c>
      <c r="H5" s="331">
        <f t="shared" si="0"/>
        <v>35</v>
      </c>
      <c r="I5" s="328"/>
      <c r="J5" s="329" t="s">
        <v>87</v>
      </c>
      <c r="K5" s="330">
        <v>7</v>
      </c>
      <c r="L5" s="330">
        <v>11</v>
      </c>
      <c r="M5" s="330">
        <v>7</v>
      </c>
      <c r="N5" s="330">
        <v>1</v>
      </c>
      <c r="O5" s="331">
        <f t="shared" si="1"/>
        <v>26</v>
      </c>
      <c r="P5" s="328"/>
      <c r="Q5" s="329" t="s">
        <v>87</v>
      </c>
      <c r="R5" s="330">
        <v>4</v>
      </c>
      <c r="S5" s="330">
        <v>9</v>
      </c>
      <c r="T5" s="330">
        <v>7</v>
      </c>
      <c r="U5" s="330">
        <v>9</v>
      </c>
      <c r="V5" s="331">
        <f t="shared" si="2"/>
        <v>29</v>
      </c>
      <c r="W5" s="328"/>
      <c r="X5" s="329" t="s">
        <v>87</v>
      </c>
      <c r="Y5" s="330">
        <v>2</v>
      </c>
      <c r="Z5" s="330">
        <v>10</v>
      </c>
      <c r="AA5" s="330">
        <v>7</v>
      </c>
      <c r="AB5" s="330">
        <v>13</v>
      </c>
      <c r="AC5" s="331">
        <f t="shared" si="3"/>
        <v>32</v>
      </c>
      <c r="AD5" s="328"/>
      <c r="AE5" s="329" t="s">
        <v>87</v>
      </c>
      <c r="AF5" s="330"/>
      <c r="AG5" s="330"/>
      <c r="AH5" s="330"/>
      <c r="AI5" s="330"/>
      <c r="AJ5" s="331">
        <f t="shared" si="4"/>
        <v>0</v>
      </c>
    </row>
    <row r="6" spans="2:36" ht="13.5" customHeight="1">
      <c r="B6" s="328"/>
      <c r="C6" s="329" t="s">
        <v>77</v>
      </c>
      <c r="D6" s="330">
        <v>11</v>
      </c>
      <c r="E6" s="330">
        <v>4</v>
      </c>
      <c r="F6" s="330">
        <v>3</v>
      </c>
      <c r="G6" s="330">
        <v>5</v>
      </c>
      <c r="H6" s="331">
        <f t="shared" si="0"/>
        <v>23</v>
      </c>
      <c r="I6" s="328"/>
      <c r="J6" s="329" t="s">
        <v>77</v>
      </c>
      <c r="K6" s="330">
        <v>7</v>
      </c>
      <c r="L6" s="330">
        <v>1</v>
      </c>
      <c r="M6" s="330">
        <v>0</v>
      </c>
      <c r="N6" s="330">
        <v>1</v>
      </c>
      <c r="O6" s="331">
        <f t="shared" si="1"/>
        <v>9</v>
      </c>
      <c r="P6" s="328"/>
      <c r="Q6" s="329" t="s">
        <v>77</v>
      </c>
      <c r="R6" s="330">
        <v>9</v>
      </c>
      <c r="S6" s="330">
        <v>3</v>
      </c>
      <c r="T6" s="330">
        <v>3</v>
      </c>
      <c r="U6" s="330">
        <v>1</v>
      </c>
      <c r="V6" s="331">
        <f t="shared" si="2"/>
        <v>16</v>
      </c>
      <c r="W6" s="328"/>
      <c r="X6" s="329" t="s">
        <v>77</v>
      </c>
      <c r="Y6" s="330">
        <v>1</v>
      </c>
      <c r="Z6" s="330">
        <v>0</v>
      </c>
      <c r="AA6" s="330">
        <v>4</v>
      </c>
      <c r="AB6" s="330">
        <v>2</v>
      </c>
      <c r="AC6" s="331">
        <f t="shared" si="3"/>
        <v>7</v>
      </c>
      <c r="AD6" s="328"/>
      <c r="AE6" s="391" t="s">
        <v>98</v>
      </c>
      <c r="AF6" s="330"/>
      <c r="AG6" s="330"/>
      <c r="AH6" s="330"/>
      <c r="AI6" s="330"/>
      <c r="AJ6" s="331">
        <f t="shared" si="4"/>
        <v>0</v>
      </c>
    </row>
    <row r="7" spans="2:36" ht="13.5" customHeight="1">
      <c r="B7" s="328"/>
      <c r="C7" s="329" t="s">
        <v>88</v>
      </c>
      <c r="D7" s="330">
        <v>10</v>
      </c>
      <c r="E7" s="330">
        <v>25</v>
      </c>
      <c r="F7" s="330">
        <v>7</v>
      </c>
      <c r="G7" s="330">
        <v>8</v>
      </c>
      <c r="H7" s="331">
        <f t="shared" si="0"/>
        <v>50</v>
      </c>
      <c r="I7" s="328"/>
      <c r="J7" s="329" t="s">
        <v>88</v>
      </c>
      <c r="K7" s="330">
        <v>24</v>
      </c>
      <c r="L7" s="330">
        <v>23</v>
      </c>
      <c r="M7" s="330">
        <v>10</v>
      </c>
      <c r="N7" s="330">
        <v>13</v>
      </c>
      <c r="O7" s="331">
        <f t="shared" si="1"/>
        <v>70</v>
      </c>
      <c r="P7" s="328"/>
      <c r="Q7" s="329" t="s">
        <v>88</v>
      </c>
      <c r="R7" s="330">
        <v>24</v>
      </c>
      <c r="S7" s="330">
        <v>21</v>
      </c>
      <c r="T7" s="330">
        <v>11</v>
      </c>
      <c r="U7" s="330">
        <v>11</v>
      </c>
      <c r="V7" s="331">
        <f t="shared" si="2"/>
        <v>67</v>
      </c>
      <c r="W7" s="328"/>
      <c r="X7" s="329" t="s">
        <v>88</v>
      </c>
      <c r="Y7" s="330">
        <v>13</v>
      </c>
      <c r="Z7" s="330">
        <v>15</v>
      </c>
      <c r="AA7" s="330">
        <v>27</v>
      </c>
      <c r="AB7" s="330">
        <v>25</v>
      </c>
      <c r="AC7" s="331">
        <f t="shared" si="3"/>
        <v>80</v>
      </c>
      <c r="AD7" s="328"/>
      <c r="AE7" s="329" t="s">
        <v>88</v>
      </c>
      <c r="AF7" s="330"/>
      <c r="AG7" s="330"/>
      <c r="AH7" s="330"/>
      <c r="AI7" s="330"/>
      <c r="AJ7" s="331">
        <f t="shared" si="4"/>
        <v>0</v>
      </c>
    </row>
    <row r="8" spans="2:36" ht="13.5" customHeight="1">
      <c r="B8" s="328"/>
      <c r="C8" s="329" t="s">
        <v>85</v>
      </c>
      <c r="D8" s="330"/>
      <c r="E8" s="330"/>
      <c r="F8" s="330"/>
      <c r="G8" s="330"/>
      <c r="H8" s="331">
        <f t="shared" si="0"/>
        <v>0</v>
      </c>
      <c r="I8" s="328"/>
      <c r="J8" s="329" t="s">
        <v>85</v>
      </c>
      <c r="K8" s="330">
        <v>20</v>
      </c>
      <c r="L8" s="330">
        <v>29</v>
      </c>
      <c r="M8" s="330">
        <v>6</v>
      </c>
      <c r="N8" s="330">
        <v>8</v>
      </c>
      <c r="O8" s="331">
        <f>SUM(K8:N8)</f>
        <v>63</v>
      </c>
      <c r="P8" s="328"/>
      <c r="Q8" s="329" t="s">
        <v>85</v>
      </c>
      <c r="R8" s="330">
        <v>10</v>
      </c>
      <c r="S8" s="330">
        <v>19</v>
      </c>
      <c r="T8" s="330">
        <v>7</v>
      </c>
      <c r="U8" s="330">
        <v>11</v>
      </c>
      <c r="V8" s="331">
        <f t="shared" si="2"/>
        <v>47</v>
      </c>
      <c r="W8" s="328"/>
      <c r="X8" s="329" t="s">
        <v>95</v>
      </c>
      <c r="Y8" s="330">
        <v>8</v>
      </c>
      <c r="Z8" s="330">
        <v>9</v>
      </c>
      <c r="AA8" s="330">
        <v>6</v>
      </c>
      <c r="AB8" s="330">
        <v>6</v>
      </c>
      <c r="AC8" s="331">
        <f t="shared" si="3"/>
        <v>29</v>
      </c>
      <c r="AD8" s="328"/>
      <c r="AE8" s="329" t="s">
        <v>95</v>
      </c>
      <c r="AF8" s="330"/>
      <c r="AG8" s="330"/>
      <c r="AH8" s="330"/>
      <c r="AI8" s="330"/>
      <c r="AJ8" s="331">
        <f t="shared" si="4"/>
        <v>0</v>
      </c>
    </row>
    <row r="9" spans="2:36" ht="13.5" customHeight="1">
      <c r="B9" s="328"/>
      <c r="C9" s="329"/>
      <c r="D9" s="330"/>
      <c r="E9" s="330"/>
      <c r="F9" s="330"/>
      <c r="G9" s="330"/>
      <c r="H9" s="331">
        <f t="shared" si="0"/>
        <v>0</v>
      </c>
      <c r="I9" s="328"/>
      <c r="J9" s="329"/>
      <c r="K9" s="330"/>
      <c r="L9" s="330"/>
      <c r="M9" s="330"/>
      <c r="N9" s="330"/>
      <c r="O9" s="331">
        <f>SUM(K9:N9)</f>
        <v>0</v>
      </c>
      <c r="P9" s="328"/>
      <c r="Q9" s="329"/>
      <c r="R9" s="330"/>
      <c r="S9" s="330"/>
      <c r="T9" s="330"/>
      <c r="U9" s="330"/>
      <c r="V9" s="331">
        <f t="shared" si="2"/>
        <v>0</v>
      </c>
      <c r="W9" s="328"/>
      <c r="X9" s="329" t="s">
        <v>85</v>
      </c>
      <c r="Y9" s="330">
        <v>5</v>
      </c>
      <c r="Z9" s="330">
        <v>14</v>
      </c>
      <c r="AA9" s="330">
        <v>3</v>
      </c>
      <c r="AB9" s="330">
        <v>12</v>
      </c>
      <c r="AC9" s="331">
        <f t="shared" si="3"/>
        <v>34</v>
      </c>
      <c r="AD9" s="328"/>
      <c r="AE9" s="329" t="s">
        <v>85</v>
      </c>
      <c r="AF9" s="330"/>
      <c r="AG9" s="330"/>
      <c r="AH9" s="330"/>
      <c r="AI9" s="330"/>
      <c r="AJ9" s="331">
        <f t="shared" si="4"/>
        <v>0</v>
      </c>
    </row>
    <row r="10" spans="2:36" ht="13.5" customHeight="1">
      <c r="B10" s="328"/>
      <c r="C10" s="332" t="s">
        <v>76</v>
      </c>
      <c r="D10" s="333">
        <f>SUM(D3:D9)</f>
        <v>60</v>
      </c>
      <c r="E10" s="333">
        <f>SUM(E3:E9)</f>
        <v>86</v>
      </c>
      <c r="F10" s="333">
        <f>SUM(F3:F9)</f>
        <v>45</v>
      </c>
      <c r="G10" s="333">
        <f>SUM(G3:G9)</f>
        <v>63</v>
      </c>
      <c r="H10" s="375">
        <f t="shared" si="0"/>
        <v>254</v>
      </c>
      <c r="I10" s="328"/>
      <c r="J10" s="332" t="s">
        <v>76</v>
      </c>
      <c r="K10" s="333">
        <f>SUM(K3:K9)</f>
        <v>92</v>
      </c>
      <c r="L10" s="333">
        <f>SUM(L3:L9)</f>
        <v>106</v>
      </c>
      <c r="M10" s="333">
        <f>SUM(M3:M9)</f>
        <v>50</v>
      </c>
      <c r="N10" s="333">
        <f>SUM(N3:N9)</f>
        <v>57</v>
      </c>
      <c r="O10" s="375">
        <f t="shared" si="1"/>
        <v>305</v>
      </c>
      <c r="P10" s="328"/>
      <c r="Q10" s="332" t="s">
        <v>76</v>
      </c>
      <c r="R10" s="333">
        <f>SUM(R3:R9)</f>
        <v>84</v>
      </c>
      <c r="S10" s="333">
        <f>SUM(S3:S9)</f>
        <v>111</v>
      </c>
      <c r="T10" s="333">
        <f>SUM(T3:T9)</f>
        <v>56</v>
      </c>
      <c r="U10" s="333">
        <f>SUM(U3:U9)</f>
        <v>67</v>
      </c>
      <c r="V10" s="389">
        <f t="shared" si="2"/>
        <v>318</v>
      </c>
      <c r="W10" s="328"/>
      <c r="X10" s="332" t="s">
        <v>76</v>
      </c>
      <c r="Y10" s="333">
        <f>SUM(Y3:Y9)</f>
        <v>47</v>
      </c>
      <c r="Z10" s="333">
        <f>SUM(Z3:Z9)</f>
        <v>72</v>
      </c>
      <c r="AA10" s="333">
        <f>SUM(AA3:AA9)</f>
        <v>73</v>
      </c>
      <c r="AB10" s="333">
        <f>SUM(AB3:AB9)</f>
        <v>83</v>
      </c>
      <c r="AC10" s="389">
        <f t="shared" si="3"/>
        <v>275</v>
      </c>
      <c r="AD10" s="328"/>
      <c r="AE10" s="332" t="s">
        <v>76</v>
      </c>
      <c r="AF10" s="333">
        <f>SUM(AF3:AF9)</f>
        <v>0</v>
      </c>
      <c r="AG10" s="333">
        <f>SUM(AG3:AG9)</f>
        <v>0</v>
      </c>
      <c r="AH10" s="333">
        <f>SUM(AH3:AH9)</f>
        <v>0</v>
      </c>
      <c r="AI10" s="333">
        <f>SUM(AI3:AI9)</f>
        <v>0</v>
      </c>
      <c r="AJ10" s="376">
        <f t="shared" si="4"/>
        <v>0</v>
      </c>
    </row>
    <row r="11" spans="2:36" ht="13.5" customHeight="1">
      <c r="B11" s="334"/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4"/>
      <c r="P11" s="334"/>
      <c r="Q11" s="334"/>
      <c r="R11" s="334"/>
      <c r="S11" s="334"/>
      <c r="T11" s="334"/>
      <c r="U11" s="334"/>
      <c r="V11" s="334"/>
      <c r="W11" s="334"/>
      <c r="X11" s="334"/>
      <c r="Y11" s="334"/>
      <c r="Z11" s="334"/>
      <c r="AA11" s="334"/>
      <c r="AB11" s="334"/>
      <c r="AC11" s="334"/>
      <c r="AD11" s="334"/>
      <c r="AE11" s="334"/>
      <c r="AF11" s="334"/>
      <c r="AG11" s="334"/>
      <c r="AH11" s="334"/>
      <c r="AI11" s="334"/>
      <c r="AJ11" s="334"/>
    </row>
    <row r="12" spans="2:36" ht="13.5" customHeight="1">
      <c r="B12" s="324">
        <v>40483</v>
      </c>
      <c r="C12" s="409" t="s">
        <v>78</v>
      </c>
      <c r="D12" s="326" t="s">
        <v>72</v>
      </c>
      <c r="E12" s="326" t="s">
        <v>73</v>
      </c>
      <c r="F12" s="326" t="s">
        <v>74</v>
      </c>
      <c r="G12" s="326" t="s">
        <v>75</v>
      </c>
      <c r="H12" s="327" t="s">
        <v>76</v>
      </c>
      <c r="I12" s="324">
        <v>40848</v>
      </c>
      <c r="J12" s="409" t="s">
        <v>78</v>
      </c>
      <c r="K12" s="326" t="s">
        <v>72</v>
      </c>
      <c r="L12" s="326" t="s">
        <v>73</v>
      </c>
      <c r="M12" s="326" t="s">
        <v>74</v>
      </c>
      <c r="N12" s="326" t="s">
        <v>75</v>
      </c>
      <c r="O12" s="327" t="s">
        <v>76</v>
      </c>
      <c r="P12" s="324">
        <v>41244</v>
      </c>
      <c r="Q12" s="409" t="s">
        <v>78</v>
      </c>
      <c r="R12" s="326" t="s">
        <v>72</v>
      </c>
      <c r="S12" s="326" t="s">
        <v>73</v>
      </c>
      <c r="T12" s="326" t="s">
        <v>74</v>
      </c>
      <c r="U12" s="326" t="s">
        <v>75</v>
      </c>
      <c r="V12" s="327" t="s">
        <v>76</v>
      </c>
      <c r="W12" s="324">
        <v>41609</v>
      </c>
      <c r="X12" s="409" t="s">
        <v>78</v>
      </c>
      <c r="Y12" s="326" t="s">
        <v>72</v>
      </c>
      <c r="Z12" s="326" t="s">
        <v>73</v>
      </c>
      <c r="AA12" s="326" t="s">
        <v>74</v>
      </c>
      <c r="AB12" s="326" t="s">
        <v>75</v>
      </c>
      <c r="AC12" s="327" t="s">
        <v>76</v>
      </c>
      <c r="AD12" s="324">
        <v>41979</v>
      </c>
      <c r="AE12" s="409" t="s">
        <v>78</v>
      </c>
      <c r="AF12" s="326" t="s">
        <v>72</v>
      </c>
      <c r="AG12" s="326" t="s">
        <v>73</v>
      </c>
      <c r="AH12" s="326" t="s">
        <v>74</v>
      </c>
      <c r="AI12" s="326" t="s">
        <v>75</v>
      </c>
      <c r="AJ12" s="327" t="s">
        <v>76</v>
      </c>
    </row>
    <row r="13" spans="2:36" ht="13.5" customHeight="1">
      <c r="B13" s="328"/>
      <c r="C13" s="329" t="s">
        <v>90</v>
      </c>
      <c r="D13" s="330">
        <v>21</v>
      </c>
      <c r="E13" s="330">
        <v>21</v>
      </c>
      <c r="F13" s="330">
        <v>20</v>
      </c>
      <c r="G13" s="330">
        <v>19</v>
      </c>
      <c r="H13" s="331">
        <f aca="true" t="shared" si="5" ref="H13:H19">SUM(D13:G13)</f>
        <v>81</v>
      </c>
      <c r="I13" s="328"/>
      <c r="J13" s="329" t="s">
        <v>90</v>
      </c>
      <c r="K13" s="330">
        <v>26</v>
      </c>
      <c r="L13" s="330">
        <v>31</v>
      </c>
      <c r="M13" s="330">
        <v>16</v>
      </c>
      <c r="N13" s="330">
        <v>22</v>
      </c>
      <c r="O13" s="331">
        <f aca="true" t="shared" si="6" ref="O13:O19">SUM(K13:N13)</f>
        <v>95</v>
      </c>
      <c r="P13" s="328"/>
      <c r="Q13" s="329" t="s">
        <v>90</v>
      </c>
      <c r="R13" s="330">
        <v>21</v>
      </c>
      <c r="S13" s="330">
        <v>36</v>
      </c>
      <c r="T13" s="330">
        <v>15</v>
      </c>
      <c r="U13" s="330">
        <v>19</v>
      </c>
      <c r="V13" s="331">
        <f aca="true" t="shared" si="7" ref="V13:V19">SUM(R13:U13)</f>
        <v>91</v>
      </c>
      <c r="W13" s="328"/>
      <c r="X13" s="329" t="s">
        <v>90</v>
      </c>
      <c r="Y13" s="330">
        <v>10</v>
      </c>
      <c r="Z13" s="330">
        <v>13</v>
      </c>
      <c r="AA13" s="330">
        <v>14</v>
      </c>
      <c r="AB13" s="330">
        <v>20</v>
      </c>
      <c r="AC13" s="331">
        <f aca="true" t="shared" si="8" ref="AC13:AC19">SUM(Y13:AB13)</f>
        <v>57</v>
      </c>
      <c r="AD13" s="328"/>
      <c r="AE13" s="329" t="s">
        <v>90</v>
      </c>
      <c r="AF13" s="330"/>
      <c r="AG13" s="330"/>
      <c r="AH13" s="330"/>
      <c r="AI13" s="330"/>
      <c r="AJ13" s="331">
        <f aca="true" t="shared" si="9" ref="AJ13:AJ19">SUM(AF13:AI13)</f>
        <v>0</v>
      </c>
    </row>
    <row r="14" spans="2:36" ht="13.5" customHeight="1">
      <c r="B14" s="328"/>
      <c r="C14" s="329" t="s">
        <v>86</v>
      </c>
      <c r="D14" s="330">
        <v>2</v>
      </c>
      <c r="E14" s="330">
        <v>11</v>
      </c>
      <c r="F14" s="330">
        <v>4</v>
      </c>
      <c r="G14" s="330">
        <v>9</v>
      </c>
      <c r="H14" s="331">
        <f t="shared" si="5"/>
        <v>26</v>
      </c>
      <c r="I14" s="328"/>
      <c r="J14" s="329" t="s">
        <v>86</v>
      </c>
      <c r="K14" s="330">
        <v>0</v>
      </c>
      <c r="L14" s="330">
        <v>0</v>
      </c>
      <c r="M14" s="330">
        <v>0</v>
      </c>
      <c r="N14" s="330">
        <v>0</v>
      </c>
      <c r="O14" s="331">
        <f t="shared" si="6"/>
        <v>0</v>
      </c>
      <c r="P14" s="328"/>
      <c r="Q14" s="329" t="s">
        <v>86</v>
      </c>
      <c r="R14" s="330">
        <v>0</v>
      </c>
      <c r="S14" s="330">
        <v>0</v>
      </c>
      <c r="T14" s="330">
        <v>0</v>
      </c>
      <c r="U14" s="330">
        <v>0</v>
      </c>
      <c r="V14" s="331">
        <f t="shared" si="7"/>
        <v>0</v>
      </c>
      <c r="W14" s="328"/>
      <c r="X14" s="329" t="s">
        <v>86</v>
      </c>
      <c r="Y14" s="330">
        <v>0</v>
      </c>
      <c r="Z14" s="330">
        <v>0</v>
      </c>
      <c r="AA14" s="330">
        <v>0</v>
      </c>
      <c r="AB14" s="330">
        <v>0</v>
      </c>
      <c r="AC14" s="331">
        <f t="shared" si="8"/>
        <v>0</v>
      </c>
      <c r="AD14" s="328"/>
      <c r="AE14" s="329" t="s">
        <v>86</v>
      </c>
      <c r="AF14" s="330"/>
      <c r="AG14" s="330"/>
      <c r="AH14" s="330"/>
      <c r="AI14" s="330"/>
      <c r="AJ14" s="331">
        <f t="shared" si="9"/>
        <v>0</v>
      </c>
    </row>
    <row r="15" spans="2:36" ht="13.5" customHeight="1">
      <c r="B15" s="328"/>
      <c r="C15" s="329" t="s">
        <v>87</v>
      </c>
      <c r="D15" s="330">
        <v>9</v>
      </c>
      <c r="E15" s="330">
        <v>12</v>
      </c>
      <c r="F15" s="330">
        <v>5</v>
      </c>
      <c r="G15" s="330">
        <v>12</v>
      </c>
      <c r="H15" s="331">
        <f t="shared" si="5"/>
        <v>38</v>
      </c>
      <c r="I15" s="328"/>
      <c r="J15" s="329" t="s">
        <v>87</v>
      </c>
      <c r="K15" s="330">
        <v>11</v>
      </c>
      <c r="L15" s="330">
        <v>12</v>
      </c>
      <c r="M15" s="330">
        <v>9</v>
      </c>
      <c r="N15" s="330">
        <v>6</v>
      </c>
      <c r="O15" s="331">
        <f t="shared" si="6"/>
        <v>38</v>
      </c>
      <c r="P15" s="328"/>
      <c r="Q15" s="329" t="s">
        <v>87</v>
      </c>
      <c r="R15" s="330">
        <v>6</v>
      </c>
      <c r="S15" s="330">
        <v>11</v>
      </c>
      <c r="T15" s="330">
        <v>8</v>
      </c>
      <c r="U15" s="330">
        <v>10</v>
      </c>
      <c r="V15" s="331">
        <f t="shared" si="7"/>
        <v>35</v>
      </c>
      <c r="W15" s="328"/>
      <c r="X15" s="329" t="s">
        <v>87</v>
      </c>
      <c r="Y15" s="330">
        <v>4</v>
      </c>
      <c r="Z15" s="330">
        <v>9</v>
      </c>
      <c r="AA15" s="330">
        <v>8</v>
      </c>
      <c r="AB15" s="330">
        <v>14</v>
      </c>
      <c r="AC15" s="331">
        <f t="shared" si="8"/>
        <v>35</v>
      </c>
      <c r="AD15" s="328"/>
      <c r="AE15" s="329" t="s">
        <v>87</v>
      </c>
      <c r="AF15" s="330"/>
      <c r="AG15" s="330"/>
      <c r="AH15" s="330"/>
      <c r="AI15" s="330"/>
      <c r="AJ15" s="331">
        <f t="shared" si="9"/>
        <v>0</v>
      </c>
    </row>
    <row r="16" spans="2:36" ht="13.5" customHeight="1">
      <c r="B16" s="328"/>
      <c r="C16" s="329" t="s">
        <v>77</v>
      </c>
      <c r="D16" s="330">
        <v>7</v>
      </c>
      <c r="E16" s="330">
        <v>1</v>
      </c>
      <c r="F16" s="330">
        <v>3</v>
      </c>
      <c r="G16" s="330">
        <v>1</v>
      </c>
      <c r="H16" s="331">
        <f t="shared" si="5"/>
        <v>12</v>
      </c>
      <c r="I16" s="328"/>
      <c r="J16" s="329" t="s">
        <v>77</v>
      </c>
      <c r="K16" s="330">
        <v>10</v>
      </c>
      <c r="L16" s="330">
        <v>5</v>
      </c>
      <c r="M16" s="330">
        <v>1</v>
      </c>
      <c r="N16" s="330">
        <v>1</v>
      </c>
      <c r="O16" s="331">
        <f t="shared" si="6"/>
        <v>17</v>
      </c>
      <c r="P16" s="328"/>
      <c r="Q16" s="329" t="s">
        <v>77</v>
      </c>
      <c r="R16" s="330">
        <v>8</v>
      </c>
      <c r="S16" s="330">
        <v>3</v>
      </c>
      <c r="T16" s="330">
        <v>2</v>
      </c>
      <c r="U16" s="330">
        <v>1</v>
      </c>
      <c r="V16" s="331">
        <f t="shared" si="7"/>
        <v>14</v>
      </c>
      <c r="W16" s="328"/>
      <c r="X16" s="329" t="s">
        <v>77</v>
      </c>
      <c r="Y16" s="330">
        <v>1</v>
      </c>
      <c r="Z16" s="330">
        <v>1</v>
      </c>
      <c r="AA16" s="330">
        <v>6</v>
      </c>
      <c r="AB16" s="330">
        <v>2</v>
      </c>
      <c r="AC16" s="331">
        <f t="shared" si="8"/>
        <v>10</v>
      </c>
      <c r="AD16" s="328"/>
      <c r="AE16" s="391" t="s">
        <v>98</v>
      </c>
      <c r="AF16" s="330"/>
      <c r="AG16" s="330"/>
      <c r="AH16" s="330"/>
      <c r="AI16" s="330"/>
      <c r="AJ16" s="331">
        <f t="shared" si="9"/>
        <v>0</v>
      </c>
    </row>
    <row r="17" spans="2:36" ht="13.5" customHeight="1">
      <c r="B17" s="328"/>
      <c r="C17" s="329" t="s">
        <v>88</v>
      </c>
      <c r="D17" s="330">
        <v>8</v>
      </c>
      <c r="E17" s="330">
        <v>18</v>
      </c>
      <c r="F17" s="330">
        <v>6</v>
      </c>
      <c r="G17" s="330">
        <v>8</v>
      </c>
      <c r="H17" s="331">
        <f t="shared" si="5"/>
        <v>40</v>
      </c>
      <c r="I17" s="328"/>
      <c r="J17" s="329" t="s">
        <v>88</v>
      </c>
      <c r="K17" s="330">
        <v>18</v>
      </c>
      <c r="L17" s="330">
        <v>19</v>
      </c>
      <c r="M17" s="330">
        <v>6</v>
      </c>
      <c r="N17" s="330">
        <v>9</v>
      </c>
      <c r="O17" s="331">
        <f t="shared" si="6"/>
        <v>52</v>
      </c>
      <c r="P17" s="328"/>
      <c r="Q17" s="329" t="s">
        <v>88</v>
      </c>
      <c r="R17" s="330">
        <v>16</v>
      </c>
      <c r="S17" s="330">
        <v>14</v>
      </c>
      <c r="T17" s="330">
        <v>6</v>
      </c>
      <c r="U17" s="330">
        <v>8</v>
      </c>
      <c r="V17" s="331">
        <f t="shared" si="7"/>
        <v>44</v>
      </c>
      <c r="W17" s="328"/>
      <c r="X17" s="329" t="s">
        <v>88</v>
      </c>
      <c r="Y17" s="330">
        <v>8</v>
      </c>
      <c r="Z17" s="330">
        <v>6</v>
      </c>
      <c r="AA17" s="330">
        <v>16</v>
      </c>
      <c r="AB17" s="330">
        <v>22</v>
      </c>
      <c r="AC17" s="331">
        <f t="shared" si="8"/>
        <v>52</v>
      </c>
      <c r="AD17" s="328"/>
      <c r="AE17" s="329" t="s">
        <v>88</v>
      </c>
      <c r="AF17" s="330"/>
      <c r="AG17" s="330"/>
      <c r="AH17" s="330"/>
      <c r="AI17" s="330"/>
      <c r="AJ17" s="331">
        <f t="shared" si="9"/>
        <v>0</v>
      </c>
    </row>
    <row r="18" spans="2:36" ht="13.5" customHeight="1">
      <c r="B18" s="328"/>
      <c r="C18" s="329" t="s">
        <v>85</v>
      </c>
      <c r="D18" s="330"/>
      <c r="E18" s="330"/>
      <c r="F18" s="330"/>
      <c r="G18" s="330"/>
      <c r="H18" s="331">
        <f t="shared" si="5"/>
        <v>0</v>
      </c>
      <c r="I18" s="328"/>
      <c r="J18" s="329" t="s">
        <v>85</v>
      </c>
      <c r="K18" s="330">
        <v>3</v>
      </c>
      <c r="L18" s="330">
        <v>6</v>
      </c>
      <c r="M18" s="330">
        <v>0</v>
      </c>
      <c r="N18" s="330">
        <v>1</v>
      </c>
      <c r="O18" s="331">
        <f t="shared" si="6"/>
        <v>10</v>
      </c>
      <c r="P18" s="328"/>
      <c r="Q18" s="329" t="s">
        <v>85</v>
      </c>
      <c r="R18" s="330">
        <v>4</v>
      </c>
      <c r="S18" s="330">
        <v>2</v>
      </c>
      <c r="T18" s="330">
        <v>2</v>
      </c>
      <c r="U18" s="330">
        <v>4</v>
      </c>
      <c r="V18" s="331">
        <f t="shared" si="7"/>
        <v>12</v>
      </c>
      <c r="W18" s="328"/>
      <c r="X18" s="391" t="s">
        <v>95</v>
      </c>
      <c r="Y18" s="330">
        <v>6</v>
      </c>
      <c r="Z18" s="330">
        <v>4</v>
      </c>
      <c r="AA18" s="330">
        <v>3</v>
      </c>
      <c r="AB18" s="330">
        <v>5</v>
      </c>
      <c r="AC18" s="331">
        <f t="shared" si="8"/>
        <v>18</v>
      </c>
      <c r="AD18" s="328"/>
      <c r="AE18" s="391" t="s">
        <v>95</v>
      </c>
      <c r="AF18" s="330"/>
      <c r="AG18" s="330"/>
      <c r="AH18" s="330"/>
      <c r="AI18" s="330"/>
      <c r="AJ18" s="331">
        <f t="shared" si="9"/>
        <v>0</v>
      </c>
    </row>
    <row r="19" spans="2:36" ht="13.5" customHeight="1">
      <c r="B19" s="328"/>
      <c r="C19" s="329"/>
      <c r="D19" s="330"/>
      <c r="E19" s="330"/>
      <c r="F19" s="330"/>
      <c r="G19" s="330"/>
      <c r="H19" s="331">
        <f t="shared" si="5"/>
        <v>0</v>
      </c>
      <c r="I19" s="328"/>
      <c r="J19" s="329"/>
      <c r="K19" s="330"/>
      <c r="L19" s="330"/>
      <c r="M19" s="330"/>
      <c r="N19" s="330"/>
      <c r="O19" s="331">
        <f t="shared" si="6"/>
        <v>0</v>
      </c>
      <c r="P19" s="328"/>
      <c r="Q19" s="329"/>
      <c r="R19" s="330"/>
      <c r="S19" s="330"/>
      <c r="T19" s="330"/>
      <c r="U19" s="330"/>
      <c r="V19" s="331">
        <f t="shared" si="7"/>
        <v>0</v>
      </c>
      <c r="W19" s="328"/>
      <c r="X19" s="329" t="s">
        <v>85</v>
      </c>
      <c r="Y19" s="330">
        <v>1</v>
      </c>
      <c r="Z19" s="330">
        <v>2</v>
      </c>
      <c r="AA19" s="330">
        <v>1</v>
      </c>
      <c r="AB19" s="330">
        <v>5</v>
      </c>
      <c r="AC19" s="331">
        <f t="shared" si="8"/>
        <v>9</v>
      </c>
      <c r="AD19" s="328"/>
      <c r="AE19" s="329" t="s">
        <v>85</v>
      </c>
      <c r="AF19" s="330"/>
      <c r="AG19" s="330"/>
      <c r="AH19" s="330"/>
      <c r="AI19" s="330"/>
      <c r="AJ19" s="331">
        <f t="shared" si="9"/>
        <v>0</v>
      </c>
    </row>
    <row r="20" spans="2:36" ht="13.5" customHeight="1">
      <c r="B20" s="328"/>
      <c r="C20" s="332" t="s">
        <v>76</v>
      </c>
      <c r="D20" s="333">
        <f>SUM(D13:D19)</f>
        <v>47</v>
      </c>
      <c r="E20" s="333">
        <f>SUM(E13:E19)</f>
        <v>63</v>
      </c>
      <c r="F20" s="333">
        <f>SUM(F13:F19)</f>
        <v>38</v>
      </c>
      <c r="G20" s="333">
        <f>SUM(G13:G19)</f>
        <v>49</v>
      </c>
      <c r="H20" s="375">
        <f>SUM(H13:H19)</f>
        <v>197</v>
      </c>
      <c r="I20" s="328"/>
      <c r="J20" s="332" t="s">
        <v>76</v>
      </c>
      <c r="K20" s="333">
        <f>SUM(K13:K19)</f>
        <v>68</v>
      </c>
      <c r="L20" s="333">
        <f>SUM(L13:L19)</f>
        <v>73</v>
      </c>
      <c r="M20" s="333">
        <f>SUM(M13:M19)</f>
        <v>32</v>
      </c>
      <c r="N20" s="333">
        <f>SUM(N13:N19)</f>
        <v>39</v>
      </c>
      <c r="O20" s="375">
        <f>SUM(O13:O19)</f>
        <v>212</v>
      </c>
      <c r="P20" s="328"/>
      <c r="Q20" s="332" t="s">
        <v>76</v>
      </c>
      <c r="R20" s="333">
        <f>SUM(R13:R19)</f>
        <v>55</v>
      </c>
      <c r="S20" s="333">
        <f>SUM(S13:S19)</f>
        <v>66</v>
      </c>
      <c r="T20" s="333">
        <f>SUM(T13:T19)</f>
        <v>33</v>
      </c>
      <c r="U20" s="333">
        <f>SUM(U13:U19)</f>
        <v>42</v>
      </c>
      <c r="V20" s="389">
        <f>SUM(V13:V19)</f>
        <v>196</v>
      </c>
      <c r="W20" s="328"/>
      <c r="X20" s="332" t="s">
        <v>76</v>
      </c>
      <c r="Y20" s="333">
        <f>SUM(Y13:Y19)</f>
        <v>30</v>
      </c>
      <c r="Z20" s="333">
        <f>SUM(Z13:Z19)</f>
        <v>35</v>
      </c>
      <c r="AA20" s="333">
        <f>SUM(AA13:AA19)</f>
        <v>48</v>
      </c>
      <c r="AB20" s="333">
        <f>SUM(AB13:AB19)</f>
        <v>68</v>
      </c>
      <c r="AC20" s="389">
        <f>SUM(AC13:AC19)</f>
        <v>181</v>
      </c>
      <c r="AD20" s="328"/>
      <c r="AE20" s="332" t="s">
        <v>76</v>
      </c>
      <c r="AF20" s="333">
        <f>SUM(AF13:AF19)</f>
        <v>0</v>
      </c>
      <c r="AG20" s="333">
        <f>SUM(AG13:AG19)</f>
        <v>0</v>
      </c>
      <c r="AH20" s="333">
        <f>SUM(AH13:AH19)</f>
        <v>0</v>
      </c>
      <c r="AI20" s="333">
        <f>SUM(AI13:AI19)</f>
        <v>0</v>
      </c>
      <c r="AJ20" s="376">
        <f>SUM(AJ13:AJ19)</f>
        <v>0</v>
      </c>
    </row>
    <row r="21" spans="2:36" ht="13.5" customHeight="1">
      <c r="B21" s="334"/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34"/>
      <c r="P21" s="334"/>
      <c r="Q21" s="334"/>
      <c r="R21" s="334"/>
      <c r="S21" s="334"/>
      <c r="T21" s="334"/>
      <c r="U21" s="334"/>
      <c r="V21" s="334"/>
      <c r="W21" s="334"/>
      <c r="X21" s="334"/>
      <c r="Y21" s="334"/>
      <c r="Z21" s="334"/>
      <c r="AA21" s="334"/>
      <c r="AB21" s="334"/>
      <c r="AC21" s="334"/>
      <c r="AD21" s="334"/>
      <c r="AE21" s="334"/>
      <c r="AF21" s="334"/>
      <c r="AG21" s="334"/>
      <c r="AH21" s="334"/>
      <c r="AI21" s="334"/>
      <c r="AJ21" s="334"/>
    </row>
    <row r="22" spans="2:36" ht="13.5" customHeight="1">
      <c r="B22" s="324">
        <v>40483</v>
      </c>
      <c r="C22" s="325" t="s">
        <v>79</v>
      </c>
      <c r="D22" s="326" t="s">
        <v>72</v>
      </c>
      <c r="E22" s="326" t="s">
        <v>73</v>
      </c>
      <c r="F22" s="326" t="s">
        <v>74</v>
      </c>
      <c r="G22" s="326" t="s">
        <v>75</v>
      </c>
      <c r="H22" s="327" t="s">
        <v>76</v>
      </c>
      <c r="I22" s="324">
        <v>40848</v>
      </c>
      <c r="J22" s="325" t="s">
        <v>79</v>
      </c>
      <c r="K22" s="326" t="s">
        <v>72</v>
      </c>
      <c r="L22" s="326" t="s">
        <v>73</v>
      </c>
      <c r="M22" s="326" t="s">
        <v>74</v>
      </c>
      <c r="N22" s="326" t="s">
        <v>75</v>
      </c>
      <c r="O22" s="327" t="s">
        <v>76</v>
      </c>
      <c r="P22" s="324">
        <v>41244</v>
      </c>
      <c r="Q22" s="325" t="s">
        <v>79</v>
      </c>
      <c r="R22" s="326" t="s">
        <v>72</v>
      </c>
      <c r="S22" s="326" t="s">
        <v>73</v>
      </c>
      <c r="T22" s="326" t="s">
        <v>74</v>
      </c>
      <c r="U22" s="326" t="s">
        <v>75</v>
      </c>
      <c r="V22" s="327" t="s">
        <v>76</v>
      </c>
      <c r="W22" s="324">
        <v>41609</v>
      </c>
      <c r="X22" s="325" t="s">
        <v>79</v>
      </c>
      <c r="Y22" s="326" t="s">
        <v>72</v>
      </c>
      <c r="Z22" s="326" t="s">
        <v>73</v>
      </c>
      <c r="AA22" s="326" t="s">
        <v>74</v>
      </c>
      <c r="AB22" s="326" t="s">
        <v>75</v>
      </c>
      <c r="AC22" s="327" t="s">
        <v>76</v>
      </c>
      <c r="AD22" s="324">
        <v>41979</v>
      </c>
      <c r="AE22" s="325" t="s">
        <v>79</v>
      </c>
      <c r="AF22" s="326" t="s">
        <v>72</v>
      </c>
      <c r="AG22" s="326" t="s">
        <v>73</v>
      </c>
      <c r="AH22" s="326" t="s">
        <v>74</v>
      </c>
      <c r="AI22" s="326" t="s">
        <v>75</v>
      </c>
      <c r="AJ22" s="327" t="s">
        <v>76</v>
      </c>
    </row>
    <row r="23" spans="2:36" ht="13.5" customHeight="1">
      <c r="B23" s="328"/>
      <c r="C23" s="329" t="s">
        <v>80</v>
      </c>
      <c r="D23" s="330">
        <v>28</v>
      </c>
      <c r="E23" s="330">
        <v>30</v>
      </c>
      <c r="F23" s="330">
        <v>20</v>
      </c>
      <c r="G23" s="330">
        <v>25</v>
      </c>
      <c r="H23" s="331">
        <f aca="true" t="shared" si="10" ref="H23:H28">SUM(D23:G23)</f>
        <v>103</v>
      </c>
      <c r="I23" s="328"/>
      <c r="J23" s="329" t="s">
        <v>80</v>
      </c>
      <c r="K23" s="330">
        <v>45</v>
      </c>
      <c r="L23" s="330">
        <v>44</v>
      </c>
      <c r="M23" s="330">
        <v>22</v>
      </c>
      <c r="N23" s="330">
        <v>32</v>
      </c>
      <c r="O23" s="331">
        <f aca="true" t="shared" si="11" ref="O23:O28">SUM(K23:N23)</f>
        <v>143</v>
      </c>
      <c r="P23" s="328"/>
      <c r="Q23" s="329" t="s">
        <v>80</v>
      </c>
      <c r="R23" s="330">
        <v>25</v>
      </c>
      <c r="S23" s="330">
        <v>30</v>
      </c>
      <c r="T23" s="330">
        <v>16</v>
      </c>
      <c r="U23" s="330">
        <v>21</v>
      </c>
      <c r="V23" s="331">
        <f aca="true" t="shared" si="12" ref="V23:V28">SUM(R23:U23)</f>
        <v>92</v>
      </c>
      <c r="W23" s="328"/>
      <c r="X23" s="329" t="s">
        <v>80</v>
      </c>
      <c r="Y23" s="330">
        <v>17</v>
      </c>
      <c r="Z23" s="330">
        <v>16</v>
      </c>
      <c r="AA23" s="330">
        <v>27</v>
      </c>
      <c r="AB23" s="330">
        <v>32</v>
      </c>
      <c r="AC23" s="331">
        <f aca="true" t="shared" si="13" ref="AC23:AC28">SUM(Y23:AB23)</f>
        <v>92</v>
      </c>
      <c r="AD23" s="328"/>
      <c r="AE23" s="329" t="s">
        <v>80</v>
      </c>
      <c r="AF23" s="330"/>
      <c r="AG23" s="330"/>
      <c r="AH23" s="330"/>
      <c r="AI23" s="330"/>
      <c r="AJ23" s="331">
        <f aca="true" t="shared" si="14" ref="AJ23:AJ28">SUM(AF23:AI23)</f>
        <v>0</v>
      </c>
    </row>
    <row r="24" spans="2:36" ht="13.5" customHeight="1">
      <c r="B24" s="328"/>
      <c r="C24" s="329" t="s">
        <v>81</v>
      </c>
      <c r="D24" s="330">
        <v>17</v>
      </c>
      <c r="E24" s="330">
        <v>33</v>
      </c>
      <c r="F24" s="330">
        <v>18</v>
      </c>
      <c r="G24" s="330">
        <v>24</v>
      </c>
      <c r="H24" s="331">
        <f t="shared" si="10"/>
        <v>92</v>
      </c>
      <c r="I24" s="328"/>
      <c r="J24" s="329" t="s">
        <v>81</v>
      </c>
      <c r="K24" s="330">
        <v>23</v>
      </c>
      <c r="L24" s="330">
        <v>28</v>
      </c>
      <c r="M24" s="330">
        <v>9</v>
      </c>
      <c r="N24" s="330">
        <v>7</v>
      </c>
      <c r="O24" s="331">
        <f t="shared" si="11"/>
        <v>67</v>
      </c>
      <c r="P24" s="328"/>
      <c r="Q24" s="329" t="s">
        <v>81</v>
      </c>
      <c r="R24" s="330">
        <v>30</v>
      </c>
      <c r="S24" s="330">
        <v>36</v>
      </c>
      <c r="T24" s="330">
        <v>17</v>
      </c>
      <c r="U24" s="330">
        <v>21</v>
      </c>
      <c r="V24" s="331">
        <f t="shared" si="12"/>
        <v>104</v>
      </c>
      <c r="W24" s="328"/>
      <c r="X24" s="329" t="s">
        <v>81</v>
      </c>
      <c r="Y24" s="330">
        <v>13</v>
      </c>
      <c r="Z24" s="330">
        <v>19</v>
      </c>
      <c r="AA24" s="330">
        <v>22</v>
      </c>
      <c r="AB24" s="330">
        <v>35</v>
      </c>
      <c r="AC24" s="331">
        <f t="shared" si="13"/>
        <v>89</v>
      </c>
      <c r="AD24" s="328"/>
      <c r="AE24" s="329" t="s">
        <v>81</v>
      </c>
      <c r="AF24" s="330"/>
      <c r="AG24" s="330"/>
      <c r="AH24" s="330"/>
      <c r="AI24" s="330"/>
      <c r="AJ24" s="331">
        <f t="shared" si="14"/>
        <v>0</v>
      </c>
    </row>
    <row r="25" spans="2:36" ht="13.5" customHeight="1">
      <c r="B25" s="328"/>
      <c r="C25" s="329" t="s">
        <v>82</v>
      </c>
      <c r="D25" s="330">
        <v>0</v>
      </c>
      <c r="E25" s="330">
        <v>0</v>
      </c>
      <c r="F25" s="330">
        <v>12</v>
      </c>
      <c r="G25" s="330">
        <v>0</v>
      </c>
      <c r="H25" s="331">
        <f t="shared" si="10"/>
        <v>12</v>
      </c>
      <c r="I25" s="328"/>
      <c r="J25" s="329" t="s">
        <v>82</v>
      </c>
      <c r="K25" s="330">
        <v>0</v>
      </c>
      <c r="L25" s="330">
        <v>0</v>
      </c>
      <c r="M25" s="330">
        <v>6</v>
      </c>
      <c r="N25" s="330">
        <v>0</v>
      </c>
      <c r="O25" s="331">
        <f t="shared" si="11"/>
        <v>6</v>
      </c>
      <c r="P25" s="328"/>
      <c r="Q25" s="329" t="s">
        <v>82</v>
      </c>
      <c r="R25" s="330">
        <v>0</v>
      </c>
      <c r="S25" s="330">
        <v>0</v>
      </c>
      <c r="T25" s="330">
        <v>0</v>
      </c>
      <c r="U25" s="330">
        <v>0</v>
      </c>
      <c r="V25" s="331">
        <f t="shared" si="12"/>
        <v>0</v>
      </c>
      <c r="W25" s="328"/>
      <c r="X25" s="329" t="s">
        <v>82</v>
      </c>
      <c r="Y25" s="330">
        <v>0</v>
      </c>
      <c r="Z25" s="330">
        <v>0</v>
      </c>
      <c r="AA25" s="330">
        <v>5</v>
      </c>
      <c r="AB25" s="330">
        <v>0</v>
      </c>
      <c r="AC25" s="331">
        <f t="shared" si="13"/>
        <v>5</v>
      </c>
      <c r="AD25" s="328"/>
      <c r="AE25" s="329" t="s">
        <v>82</v>
      </c>
      <c r="AF25" s="330"/>
      <c r="AG25" s="330"/>
      <c r="AH25" s="330"/>
      <c r="AI25" s="330"/>
      <c r="AJ25" s="331">
        <f t="shared" si="14"/>
        <v>0</v>
      </c>
    </row>
    <row r="26" spans="2:36" ht="13.5" customHeight="1">
      <c r="B26" s="328"/>
      <c r="C26" s="329" t="s">
        <v>83</v>
      </c>
      <c r="D26" s="330">
        <v>47</v>
      </c>
      <c r="E26" s="330">
        <v>63</v>
      </c>
      <c r="F26" s="330">
        <v>26</v>
      </c>
      <c r="G26" s="330">
        <v>48</v>
      </c>
      <c r="H26" s="331">
        <f t="shared" si="10"/>
        <v>184</v>
      </c>
      <c r="I26" s="328"/>
      <c r="J26" s="329" t="s">
        <v>83</v>
      </c>
      <c r="K26" s="330">
        <v>68</v>
      </c>
      <c r="L26" s="330">
        <v>73</v>
      </c>
      <c r="M26" s="330">
        <v>26</v>
      </c>
      <c r="N26" s="330">
        <v>39</v>
      </c>
      <c r="O26" s="331">
        <f t="shared" si="11"/>
        <v>206</v>
      </c>
      <c r="P26" s="328"/>
      <c r="Q26" s="329" t="s">
        <v>83</v>
      </c>
      <c r="R26" s="330">
        <v>55</v>
      </c>
      <c r="S26" s="330">
        <v>66</v>
      </c>
      <c r="T26" s="330">
        <v>33</v>
      </c>
      <c r="U26" s="330">
        <v>42</v>
      </c>
      <c r="V26" s="331">
        <f t="shared" si="12"/>
        <v>196</v>
      </c>
      <c r="W26" s="328"/>
      <c r="X26" s="329" t="s">
        <v>83</v>
      </c>
      <c r="Y26" s="330">
        <v>30</v>
      </c>
      <c r="Z26" s="330">
        <v>35</v>
      </c>
      <c r="AA26" s="330">
        <v>44</v>
      </c>
      <c r="AB26" s="330">
        <v>67</v>
      </c>
      <c r="AC26" s="331">
        <f t="shared" si="13"/>
        <v>176</v>
      </c>
      <c r="AD26" s="328"/>
      <c r="AE26" s="329" t="s">
        <v>83</v>
      </c>
      <c r="AF26" s="330"/>
      <c r="AG26" s="330"/>
      <c r="AH26" s="330"/>
      <c r="AI26" s="330"/>
      <c r="AJ26" s="331">
        <f t="shared" si="14"/>
        <v>0</v>
      </c>
    </row>
    <row r="27" spans="2:36" ht="13.5" customHeight="1">
      <c r="B27" s="328"/>
      <c r="C27" s="329" t="s">
        <v>84</v>
      </c>
      <c r="D27" s="330">
        <v>47</v>
      </c>
      <c r="E27" s="330">
        <v>63</v>
      </c>
      <c r="F27" s="330">
        <v>38</v>
      </c>
      <c r="G27" s="330">
        <v>49</v>
      </c>
      <c r="H27" s="331">
        <f t="shared" si="10"/>
        <v>197</v>
      </c>
      <c r="I27" s="328"/>
      <c r="J27" s="329" t="s">
        <v>84</v>
      </c>
      <c r="K27" s="330">
        <v>68</v>
      </c>
      <c r="L27" s="330">
        <v>73</v>
      </c>
      <c r="M27" s="330">
        <v>32</v>
      </c>
      <c r="N27" s="330">
        <v>39</v>
      </c>
      <c r="O27" s="331">
        <f t="shared" si="11"/>
        <v>212</v>
      </c>
      <c r="P27" s="328"/>
      <c r="Q27" s="329" t="s">
        <v>84</v>
      </c>
      <c r="R27" s="330">
        <v>55</v>
      </c>
      <c r="S27" s="330">
        <v>66</v>
      </c>
      <c r="T27" s="330">
        <v>33</v>
      </c>
      <c r="U27" s="330">
        <v>42</v>
      </c>
      <c r="V27" s="331">
        <f t="shared" si="12"/>
        <v>196</v>
      </c>
      <c r="W27" s="328"/>
      <c r="X27" s="329" t="s">
        <v>84</v>
      </c>
      <c r="Y27" s="330">
        <v>30</v>
      </c>
      <c r="Z27" s="330">
        <v>35</v>
      </c>
      <c r="AA27" s="330">
        <v>49</v>
      </c>
      <c r="AB27" s="330">
        <v>67</v>
      </c>
      <c r="AC27" s="331">
        <f t="shared" si="13"/>
        <v>181</v>
      </c>
      <c r="AD27" s="328"/>
      <c r="AE27" s="329" t="s">
        <v>84</v>
      </c>
      <c r="AF27" s="330"/>
      <c r="AG27" s="330"/>
      <c r="AH27" s="330"/>
      <c r="AI27" s="330"/>
      <c r="AJ27" s="331">
        <f t="shared" si="14"/>
        <v>0</v>
      </c>
    </row>
    <row r="28" spans="2:36" ht="13.5" customHeight="1">
      <c r="B28" s="328"/>
      <c r="C28" s="332" t="s">
        <v>76</v>
      </c>
      <c r="D28" s="333">
        <f>SUM(D23:D27)</f>
        <v>139</v>
      </c>
      <c r="E28" s="333">
        <f>SUM(E23:E27)</f>
        <v>189</v>
      </c>
      <c r="F28" s="333">
        <f>SUM(F23:F27)</f>
        <v>114</v>
      </c>
      <c r="G28" s="333">
        <f>SUM(G23:G27)</f>
        <v>146</v>
      </c>
      <c r="H28" s="375">
        <f t="shared" si="10"/>
        <v>588</v>
      </c>
      <c r="I28" s="328"/>
      <c r="J28" s="332" t="s">
        <v>76</v>
      </c>
      <c r="K28" s="333">
        <f>SUM(K23:K27)</f>
        <v>204</v>
      </c>
      <c r="L28" s="333">
        <f>SUM(L23:L27)</f>
        <v>218</v>
      </c>
      <c r="M28" s="333">
        <f>SUM(M23:M27)</f>
        <v>95</v>
      </c>
      <c r="N28" s="333">
        <f>SUM(N23:N27)</f>
        <v>117</v>
      </c>
      <c r="O28" s="375">
        <f t="shared" si="11"/>
        <v>634</v>
      </c>
      <c r="P28" s="328"/>
      <c r="Q28" s="332" t="s">
        <v>76</v>
      </c>
      <c r="R28" s="333">
        <f>SUM(R23:R27)</f>
        <v>165</v>
      </c>
      <c r="S28" s="333">
        <f>SUM(S23:S27)</f>
        <v>198</v>
      </c>
      <c r="T28" s="333">
        <f>SUM(T23:T27)</f>
        <v>99</v>
      </c>
      <c r="U28" s="333">
        <f>SUM(U23:U27)</f>
        <v>126</v>
      </c>
      <c r="V28" s="389">
        <f t="shared" si="12"/>
        <v>588</v>
      </c>
      <c r="W28" s="328"/>
      <c r="X28" s="332" t="s">
        <v>76</v>
      </c>
      <c r="Y28" s="333">
        <f>SUM(Y23:Y27)</f>
        <v>90</v>
      </c>
      <c r="Z28" s="333">
        <f>SUM(Z23:Z27)</f>
        <v>105</v>
      </c>
      <c r="AA28" s="333">
        <f>SUM(AA23:AA27)</f>
        <v>147</v>
      </c>
      <c r="AB28" s="333">
        <f>SUM(AB23:AB27)</f>
        <v>201</v>
      </c>
      <c r="AC28" s="389">
        <f t="shared" si="13"/>
        <v>543</v>
      </c>
      <c r="AD28" s="328"/>
      <c r="AE28" s="332" t="s">
        <v>76</v>
      </c>
      <c r="AF28" s="333">
        <f>SUM(AF23:AF27)</f>
        <v>0</v>
      </c>
      <c r="AG28" s="333">
        <f>SUM(AG23:AG27)</f>
        <v>0</v>
      </c>
      <c r="AH28" s="333">
        <f>SUM(AH23:AH27)</f>
        <v>0</v>
      </c>
      <c r="AI28" s="333">
        <f>SUM(AI23:AI27)</f>
        <v>0</v>
      </c>
      <c r="AJ28" s="376">
        <f t="shared" si="14"/>
        <v>0</v>
      </c>
    </row>
    <row r="29" spans="2:36" ht="13.5" customHeight="1">
      <c r="B29" s="334"/>
      <c r="C29" s="334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</row>
    <row r="30" spans="2:36" ht="13.5" customHeight="1">
      <c r="B30" s="324">
        <v>40483</v>
      </c>
      <c r="C30" s="325"/>
      <c r="D30" s="584" t="s">
        <v>89</v>
      </c>
      <c r="E30" s="585"/>
      <c r="F30" s="585"/>
      <c r="G30" s="586"/>
      <c r="H30" s="327" t="s">
        <v>76</v>
      </c>
      <c r="I30" s="324">
        <v>40848</v>
      </c>
      <c r="J30" s="325"/>
      <c r="K30" s="584" t="s">
        <v>89</v>
      </c>
      <c r="L30" s="585"/>
      <c r="M30" s="585"/>
      <c r="N30" s="586"/>
      <c r="O30" s="327" t="s">
        <v>76</v>
      </c>
      <c r="P30" s="324">
        <v>41244</v>
      </c>
      <c r="Q30" s="325"/>
      <c r="R30" s="584" t="s">
        <v>89</v>
      </c>
      <c r="S30" s="585"/>
      <c r="T30" s="585"/>
      <c r="U30" s="586"/>
      <c r="V30" s="327" t="s">
        <v>76</v>
      </c>
      <c r="W30" s="324">
        <v>41244</v>
      </c>
      <c r="X30" s="325"/>
      <c r="Y30" s="584" t="s">
        <v>89</v>
      </c>
      <c r="Z30" s="585"/>
      <c r="AA30" s="585"/>
      <c r="AB30" s="586"/>
      <c r="AC30" s="327" t="s">
        <v>76</v>
      </c>
      <c r="AD30" s="324">
        <v>41979</v>
      </c>
      <c r="AE30" s="325"/>
      <c r="AF30" s="584" t="s">
        <v>89</v>
      </c>
      <c r="AG30" s="585"/>
      <c r="AH30" s="585"/>
      <c r="AI30" s="586"/>
      <c r="AJ30" s="327" t="s">
        <v>76</v>
      </c>
    </row>
    <row r="31" spans="2:36" ht="13.5" customHeight="1">
      <c r="B31" s="328"/>
      <c r="C31" s="329" t="s">
        <v>90</v>
      </c>
      <c r="D31" s="335"/>
      <c r="E31" s="335"/>
      <c r="F31" s="335"/>
      <c r="G31" s="335"/>
      <c r="H31" s="331">
        <v>20</v>
      </c>
      <c r="I31" s="328"/>
      <c r="J31" s="329" t="s">
        <v>90</v>
      </c>
      <c r="K31" s="335"/>
      <c r="L31" s="335"/>
      <c r="M31" s="335"/>
      <c r="N31" s="335"/>
      <c r="O31" s="331">
        <v>22</v>
      </c>
      <c r="P31" s="328"/>
      <c r="Q31" s="329" t="s">
        <v>90</v>
      </c>
      <c r="R31" s="335"/>
      <c r="S31" s="335"/>
      <c r="T31" s="335"/>
      <c r="U31" s="335"/>
      <c r="V31" s="331">
        <v>12</v>
      </c>
      <c r="W31" s="328"/>
      <c r="X31" s="329" t="s">
        <v>90</v>
      </c>
      <c r="Y31" s="335"/>
      <c r="Z31" s="335"/>
      <c r="AA31" s="335"/>
      <c r="AB31" s="335"/>
      <c r="AC31" s="331">
        <v>12</v>
      </c>
      <c r="AD31" s="328"/>
      <c r="AE31" s="329" t="s">
        <v>90</v>
      </c>
      <c r="AF31" s="335"/>
      <c r="AG31" s="335"/>
      <c r="AH31" s="335"/>
      <c r="AI31" s="335"/>
      <c r="AJ31" s="331">
        <v>12</v>
      </c>
    </row>
    <row r="32" spans="2:36" ht="13.5" customHeight="1">
      <c r="B32" s="328"/>
      <c r="C32" s="329" t="s">
        <v>86</v>
      </c>
      <c r="D32" s="335"/>
      <c r="E32" s="335"/>
      <c r="F32" s="335"/>
      <c r="G32" s="335"/>
      <c r="H32" s="331">
        <v>4</v>
      </c>
      <c r="I32" s="328"/>
      <c r="J32" s="329" t="s">
        <v>86</v>
      </c>
      <c r="K32" s="335"/>
      <c r="L32" s="335"/>
      <c r="M32" s="335"/>
      <c r="N32" s="335"/>
      <c r="O32" s="331">
        <v>0</v>
      </c>
      <c r="P32" s="328"/>
      <c r="Q32" s="329" t="s">
        <v>86</v>
      </c>
      <c r="R32" s="335"/>
      <c r="S32" s="335"/>
      <c r="T32" s="335"/>
      <c r="U32" s="335"/>
      <c r="V32" s="331">
        <v>0</v>
      </c>
      <c r="W32" s="328"/>
      <c r="X32" s="329" t="s">
        <v>86</v>
      </c>
      <c r="Y32" s="335"/>
      <c r="Z32" s="335"/>
      <c r="AA32" s="335"/>
      <c r="AB32" s="335"/>
      <c r="AC32" s="331">
        <v>0</v>
      </c>
      <c r="AD32" s="328"/>
      <c r="AE32" s="329" t="s">
        <v>86</v>
      </c>
      <c r="AF32" s="335"/>
      <c r="AG32" s="335"/>
      <c r="AH32" s="335"/>
      <c r="AI32" s="335"/>
      <c r="AJ32" s="331">
        <v>0</v>
      </c>
    </row>
    <row r="33" spans="2:36" ht="13.5" customHeight="1">
      <c r="B33" s="328"/>
      <c r="C33" s="329" t="s">
        <v>87</v>
      </c>
      <c r="D33" s="335"/>
      <c r="E33" s="335"/>
      <c r="F33" s="335"/>
      <c r="G33" s="335"/>
      <c r="H33" s="331">
        <v>4</v>
      </c>
      <c r="I33" s="328"/>
      <c r="J33" s="329" t="s">
        <v>87</v>
      </c>
      <c r="K33" s="335"/>
      <c r="L33" s="335"/>
      <c r="M33" s="335"/>
      <c r="N33" s="335"/>
      <c r="O33" s="331">
        <v>2</v>
      </c>
      <c r="P33" s="328"/>
      <c r="Q33" s="329" t="s">
        <v>87</v>
      </c>
      <c r="R33" s="335"/>
      <c r="S33" s="335"/>
      <c r="T33" s="335"/>
      <c r="U33" s="335"/>
      <c r="V33" s="331">
        <v>3</v>
      </c>
      <c r="W33" s="328"/>
      <c r="X33" s="329" t="s">
        <v>87</v>
      </c>
      <c r="Y33" s="335"/>
      <c r="Z33" s="335"/>
      <c r="AA33" s="335"/>
      <c r="AB33" s="335"/>
      <c r="AC33" s="331">
        <v>4</v>
      </c>
      <c r="AD33" s="328"/>
      <c r="AE33" s="329" t="s">
        <v>87</v>
      </c>
      <c r="AF33" s="335"/>
      <c r="AG33" s="335"/>
      <c r="AH33" s="335"/>
      <c r="AI33" s="335"/>
      <c r="AJ33" s="331">
        <v>4</v>
      </c>
    </row>
    <row r="34" spans="2:36" ht="13.5" customHeight="1">
      <c r="B34" s="328"/>
      <c r="C34" s="329" t="s">
        <v>77</v>
      </c>
      <c r="D34" s="335"/>
      <c r="E34" s="335"/>
      <c r="F34" s="335"/>
      <c r="G34" s="335"/>
      <c r="H34" s="331">
        <v>2</v>
      </c>
      <c r="I34" s="328"/>
      <c r="J34" s="329" t="s">
        <v>77</v>
      </c>
      <c r="K34" s="335"/>
      <c r="L34" s="335"/>
      <c r="M34" s="335"/>
      <c r="N34" s="335"/>
      <c r="O34" s="331">
        <v>1</v>
      </c>
      <c r="P34" s="328"/>
      <c r="Q34" s="329" t="s">
        <v>77</v>
      </c>
      <c r="R34" s="335"/>
      <c r="S34" s="335"/>
      <c r="T34" s="335"/>
      <c r="U34" s="335"/>
      <c r="V34" s="331">
        <v>2</v>
      </c>
      <c r="W34" s="328"/>
      <c r="X34" s="329" t="s">
        <v>77</v>
      </c>
      <c r="Y34" s="335"/>
      <c r="Z34" s="335"/>
      <c r="AA34" s="335"/>
      <c r="AB34" s="335"/>
      <c r="AC34" s="331">
        <v>2</v>
      </c>
      <c r="AD34" s="328"/>
      <c r="AE34" s="391" t="s">
        <v>98</v>
      </c>
      <c r="AF34" s="335"/>
      <c r="AG34" s="335"/>
      <c r="AH34" s="335"/>
      <c r="AI34" s="335"/>
      <c r="AJ34" s="331">
        <v>2</v>
      </c>
    </row>
    <row r="35" spans="2:36" ht="13.5" customHeight="1">
      <c r="B35" s="328"/>
      <c r="C35" s="329" t="s">
        <v>88</v>
      </c>
      <c r="D35" s="335"/>
      <c r="E35" s="335"/>
      <c r="F35" s="335"/>
      <c r="G35" s="335"/>
      <c r="H35" s="331">
        <v>3</v>
      </c>
      <c r="I35" s="328"/>
      <c r="J35" s="329" t="s">
        <v>88</v>
      </c>
      <c r="K35" s="335"/>
      <c r="L35" s="335"/>
      <c r="M35" s="335"/>
      <c r="N35" s="335"/>
      <c r="O35" s="331">
        <v>7</v>
      </c>
      <c r="P35" s="328"/>
      <c r="Q35" s="329" t="s">
        <v>88</v>
      </c>
      <c r="R35" s="335"/>
      <c r="S35" s="335"/>
      <c r="T35" s="335"/>
      <c r="U35" s="335"/>
      <c r="V35" s="331">
        <v>7</v>
      </c>
      <c r="W35" s="328"/>
      <c r="X35" s="329" t="s">
        <v>88</v>
      </c>
      <c r="Y35" s="335"/>
      <c r="Z35" s="335"/>
      <c r="AA35" s="335"/>
      <c r="AB35" s="335"/>
      <c r="AC35" s="331">
        <v>6</v>
      </c>
      <c r="AD35" s="328"/>
      <c r="AE35" s="329" t="s">
        <v>88</v>
      </c>
      <c r="AF35" s="335"/>
      <c r="AG35" s="335"/>
      <c r="AH35" s="335"/>
      <c r="AI35" s="335"/>
      <c r="AJ35" s="331">
        <v>6</v>
      </c>
    </row>
    <row r="36" spans="2:36" ht="13.5" customHeight="1">
      <c r="B36" s="328"/>
      <c r="C36" s="329" t="s">
        <v>85</v>
      </c>
      <c r="D36" s="335"/>
      <c r="E36" s="335"/>
      <c r="F36" s="335"/>
      <c r="G36" s="335"/>
      <c r="H36" s="331">
        <v>0</v>
      </c>
      <c r="I36" s="328"/>
      <c r="J36" s="329" t="s">
        <v>85</v>
      </c>
      <c r="K36" s="335"/>
      <c r="L36" s="335"/>
      <c r="M36" s="335"/>
      <c r="N36" s="335"/>
      <c r="O36" s="331">
        <v>0</v>
      </c>
      <c r="P36" s="328"/>
      <c r="Q36" s="329" t="s">
        <v>85</v>
      </c>
      <c r="R36" s="335"/>
      <c r="S36" s="335"/>
      <c r="T36" s="335"/>
      <c r="U36" s="335"/>
      <c r="V36" s="331">
        <v>2</v>
      </c>
      <c r="W36" s="328"/>
      <c r="X36" s="391" t="s">
        <v>95</v>
      </c>
      <c r="Y36" s="335"/>
      <c r="Z36" s="335"/>
      <c r="AA36" s="335"/>
      <c r="AB36" s="335"/>
      <c r="AC36" s="331">
        <v>2</v>
      </c>
      <c r="AD36" s="328"/>
      <c r="AE36" s="391" t="s">
        <v>95</v>
      </c>
      <c r="AF36" s="335"/>
      <c r="AG36" s="335"/>
      <c r="AH36" s="335"/>
      <c r="AI36" s="335"/>
      <c r="AJ36" s="331">
        <v>2</v>
      </c>
    </row>
    <row r="37" spans="2:36" ht="13.5" customHeight="1">
      <c r="B37" s="324"/>
      <c r="C37" s="329"/>
      <c r="D37" s="335"/>
      <c r="E37" s="335"/>
      <c r="F37" s="335"/>
      <c r="G37" s="335"/>
      <c r="H37" s="331"/>
      <c r="I37" s="324"/>
      <c r="J37" s="329"/>
      <c r="K37" s="335"/>
      <c r="L37" s="335"/>
      <c r="M37" s="335"/>
      <c r="N37" s="335"/>
      <c r="O37" s="331"/>
      <c r="P37" s="324"/>
      <c r="Q37" s="329"/>
      <c r="R37" s="335"/>
      <c r="S37" s="335"/>
      <c r="T37" s="335"/>
      <c r="U37" s="335"/>
      <c r="V37" s="331"/>
      <c r="W37" s="324"/>
      <c r="X37" s="391" t="s">
        <v>85</v>
      </c>
      <c r="Y37" s="335"/>
      <c r="Z37" s="335"/>
      <c r="AA37" s="335"/>
      <c r="AB37" s="335"/>
      <c r="AC37" s="331">
        <v>2</v>
      </c>
      <c r="AD37" s="324"/>
      <c r="AE37" s="391" t="s">
        <v>85</v>
      </c>
      <c r="AF37" s="335"/>
      <c r="AG37" s="335"/>
      <c r="AH37" s="335"/>
      <c r="AI37" s="335"/>
      <c r="AJ37" s="331">
        <v>2</v>
      </c>
    </row>
    <row r="38" spans="2:36" ht="13.5" customHeight="1">
      <c r="B38" s="328"/>
      <c r="C38" s="332"/>
      <c r="D38" s="333"/>
      <c r="E38" s="333"/>
      <c r="F38" s="333"/>
      <c r="G38" s="333"/>
      <c r="H38" s="375">
        <f>SUM(H31:H37)</f>
        <v>33</v>
      </c>
      <c r="I38" s="328"/>
      <c r="J38" s="332"/>
      <c r="K38" s="333"/>
      <c r="L38" s="333"/>
      <c r="M38" s="333"/>
      <c r="N38" s="333"/>
      <c r="O38" s="375">
        <f>SUM(O31:O37)</f>
        <v>32</v>
      </c>
      <c r="P38" s="328"/>
      <c r="Q38" s="332"/>
      <c r="R38" s="333"/>
      <c r="S38" s="333"/>
      <c r="T38" s="333"/>
      <c r="U38" s="333"/>
      <c r="V38" s="375">
        <f>SUM(V31:V37)</f>
        <v>26</v>
      </c>
      <c r="W38" s="328"/>
      <c r="X38" s="332"/>
      <c r="Y38" s="333"/>
      <c r="Z38" s="333"/>
      <c r="AA38" s="333"/>
      <c r="AB38" s="333"/>
      <c r="AC38" s="389">
        <f>SUM(AC31:AC37)</f>
        <v>28</v>
      </c>
      <c r="AD38" s="328"/>
      <c r="AE38" s="332"/>
      <c r="AF38" s="333"/>
      <c r="AG38" s="333"/>
      <c r="AH38" s="333"/>
      <c r="AI38" s="333"/>
      <c r="AJ38" s="376">
        <f>SUM(AJ31:AJ37)</f>
        <v>28</v>
      </c>
    </row>
    <row r="39" spans="2:36" ht="18" customHeight="1">
      <c r="B39" s="334"/>
      <c r="C39" s="334"/>
      <c r="D39" s="334"/>
      <c r="E39" s="334"/>
      <c r="F39" s="334"/>
      <c r="G39" s="334"/>
      <c r="H39" s="334"/>
      <c r="I39" s="334"/>
      <c r="J39" s="334"/>
      <c r="K39" s="334"/>
      <c r="L39" s="334"/>
      <c r="M39" s="334"/>
      <c r="N39" s="334"/>
      <c r="O39" s="334"/>
      <c r="P39" s="334"/>
      <c r="Q39" s="334"/>
      <c r="R39" s="334"/>
      <c r="S39" s="334"/>
      <c r="T39" s="334"/>
      <c r="U39" s="334"/>
      <c r="V39" s="334"/>
      <c r="W39" s="334"/>
      <c r="X39" s="334"/>
      <c r="Y39" s="334"/>
      <c r="Z39" s="334"/>
      <c r="AA39" s="334"/>
      <c r="AB39" s="334"/>
      <c r="AC39" s="334"/>
      <c r="AD39" s="334"/>
      <c r="AE39" s="334"/>
      <c r="AF39" s="334"/>
      <c r="AG39" s="334"/>
      <c r="AH39" s="334"/>
      <c r="AI39" s="334"/>
      <c r="AJ39" s="334"/>
    </row>
    <row r="40" spans="2:36" ht="12.75">
      <c r="B40" s="373"/>
      <c r="C40" s="373"/>
      <c r="D40" s="373"/>
      <c r="E40" s="373"/>
      <c r="F40" s="374"/>
      <c r="G40" s="373"/>
      <c r="H40" s="373"/>
      <c r="I40" s="373"/>
      <c r="J40" s="373"/>
      <c r="K40" s="373"/>
      <c r="L40" s="373"/>
      <c r="M40" s="374"/>
      <c r="N40" s="373"/>
      <c r="O40" s="373"/>
      <c r="P40" s="373"/>
      <c r="Q40" s="373"/>
      <c r="R40" s="373"/>
      <c r="S40" s="373"/>
      <c r="T40" s="374"/>
      <c r="U40" s="373"/>
      <c r="V40" s="373"/>
      <c r="W40" s="373"/>
      <c r="X40" s="373"/>
      <c r="Y40" s="373"/>
      <c r="Z40" s="373"/>
      <c r="AA40" s="374"/>
      <c r="AB40" s="373"/>
      <c r="AC40" s="373"/>
      <c r="AD40" s="373"/>
      <c r="AE40" s="373"/>
      <c r="AF40" s="373"/>
      <c r="AG40" s="373"/>
      <c r="AH40" s="374"/>
      <c r="AI40" s="373"/>
      <c r="AJ40" s="373"/>
    </row>
  </sheetData>
  <sheetProtection/>
  <mergeCells count="5">
    <mergeCell ref="K30:N30"/>
    <mergeCell ref="D30:G30"/>
    <mergeCell ref="R30:U30"/>
    <mergeCell ref="Y30:AB30"/>
    <mergeCell ref="AF30:AI30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BEIERSDORF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BEIERSDORF</dc:creator>
  <cp:keywords/>
  <dc:description/>
  <cp:lastModifiedBy>VAL - DIDIER</cp:lastModifiedBy>
  <cp:lastPrinted>2018-12-08T13:48:55Z</cp:lastPrinted>
  <dcterms:created xsi:type="dcterms:W3CDTF">1999-04-16T14:07:08Z</dcterms:created>
  <dcterms:modified xsi:type="dcterms:W3CDTF">2018-12-12T18:16:49Z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1318493015</vt:i4>
  </property>
  <property fmtid="{D5CDD505-2E9C-101B-9397-08002B2CF9AE}" pid="3" name="_EmailSubject">
    <vt:lpwstr>fichier excel pour résultats POM POF en gymnase</vt:lpwstr>
  </property>
  <property fmtid="{D5CDD505-2E9C-101B-9397-08002B2CF9AE}" pid="4" name="_AuthorEmail">
    <vt:lpwstr>druart.pierre@wanadoo.fr</vt:lpwstr>
  </property>
  <property fmtid="{D5CDD505-2E9C-101B-9397-08002B2CF9AE}" pid="5" name="_AuthorEmailDisplayName">
    <vt:lpwstr>Druart Liliane</vt:lpwstr>
  </property>
  <property fmtid="{D5CDD505-2E9C-101B-9397-08002B2CF9AE}" pid="6" name="_ReviewingToolsShownOnce">
    <vt:lpwstr/>
  </property>
</Properties>
</file>